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queryTables/queryTable1.xml" ContentType="application/vnd.openxmlformats-officedocument.spreadsheetml.queryTable+xml"/>
  <Override PartName="/xl/slicers/slicer2.xml" ContentType="application/vnd.ms-excel.slicer+xml"/>
  <Override PartName="/xl/calcChain.xml" ContentType="application/vnd.openxmlformats-officedocument.spreadsheetml.calcChain+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7"/>
  <workbookPr hidePivotFieldList="1"/>
  <mc:AlternateContent xmlns:mc="http://schemas.openxmlformats.org/markup-compatibility/2006">
    <mc:Choice Requires="x15">
      <x15ac:absPath xmlns:x15ac="http://schemas.microsoft.com/office/spreadsheetml/2010/11/ac" url="https://d.docs.live.net/b41ecb669c71e350/Austausch/20240515-Unterlagen/"/>
    </mc:Choice>
  </mc:AlternateContent>
  <xr:revisionPtr revIDLastSave="0" documentId="8_{6EF96068-7C52-4394-AA21-437117796233}" xr6:coauthVersionLast="47" xr6:coauthVersionMax="47" xr10:uidLastSave="{00000000-0000-0000-0000-000000000000}"/>
  <bookViews>
    <workbookView xWindow="-120" yWindow="-120" windowWidth="24240" windowHeight="17640" activeTab="2" xr2:uid="{DCF9DED8-4FD7-4DA5-8FEA-E138E5CB43D9}"/>
  </bookViews>
  <sheets>
    <sheet name="Rohdaten" sheetId="1" r:id="rId1"/>
    <sheet name="Auswertung Zeiten" sheetId="2" r:id="rId2"/>
    <sheet name="Tätigkeitsnachweis" sheetId="5" r:id="rId3"/>
    <sheet name="Temp" sheetId="6" state="hidden" r:id="rId4"/>
  </sheets>
  <definedNames>
    <definedName name="Datenschnitt_FoC">#N/A</definedName>
    <definedName name="Datenschnitt_FoC1">#N/A</definedName>
    <definedName name="Datenschnitt_Jahr">#N/A</definedName>
    <definedName name="Datenschnitt_Jahr1">#N/A</definedName>
    <definedName name="Datenschnitt_Monat">#N/A</definedName>
    <definedName name="Datenschnitt_Monat1">#N/A</definedName>
    <definedName name="Datenschnitt_Projekt">#N/A</definedName>
    <definedName name="Datenschnitt_Projekt1">#N/A</definedName>
    <definedName name="ExterneDaten_1" localSheetId="2" hidden="1">Tätigkeitsnachweis!$B$2:$I$10</definedName>
  </definedNames>
  <calcPr calcId="191028"/>
  <pivotCaches>
    <pivotCache cacheId="820" r:id="rId5"/>
  </pivotCaches>
  <extLst>
    <ext xmlns:x14="http://schemas.microsoft.com/office/spreadsheetml/2009/9/main" uri="{BBE1A952-AA13-448e-AADC-164F8A28A991}">
      <x14:slicerCaches>
        <x14:slicerCache r:id="rId6"/>
        <x14:slicerCache r:id="rId7"/>
        <x14:slicerCache r:id="rId8"/>
        <x14:slicerCache r:id="rId9"/>
      </x14:slicerCaches>
    </ex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0"/>
        <x14:slicerCache r:id="rId11"/>
        <x14:slicerCache r:id="rId12"/>
        <x14:slicerCache r:id="rId13"/>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5" l="1"/>
  <c r="H9" i="1"/>
  <c r="K9" i="1" s="1"/>
  <c r="L9" i="1" s="1"/>
  <c r="I9" i="1"/>
  <c r="J9" i="1" s="1"/>
  <c r="N9" i="1"/>
  <c r="O9" i="1"/>
  <c r="P9" i="1"/>
  <c r="Q9" i="1"/>
  <c r="R9" i="1"/>
  <c r="S9" i="1"/>
  <c r="T9" i="1"/>
  <c r="N2" i="1"/>
  <c r="N3" i="1"/>
  <c r="N4" i="1"/>
  <c r="N5" i="1"/>
  <c r="N6" i="1"/>
  <c r="N7" i="1"/>
  <c r="N8" i="1"/>
  <c r="H2" i="1"/>
  <c r="K2" i="1" s="1"/>
  <c r="L2" i="1" s="1"/>
  <c r="I2" i="1"/>
  <c r="O2" i="1"/>
  <c r="P2" i="1"/>
  <c r="Q2" i="1"/>
  <c r="R2" i="1"/>
  <c r="S2" i="1"/>
  <c r="T2" i="1"/>
  <c r="T3" i="1"/>
  <c r="T4" i="1"/>
  <c r="T5" i="1"/>
  <c r="T6" i="1"/>
  <c r="T7" i="1"/>
  <c r="T8" i="1"/>
  <c r="S3" i="1"/>
  <c r="U3" i="1" s="1"/>
  <c r="S4" i="1"/>
  <c r="S5" i="1"/>
  <c r="U5" i="1" s="1"/>
  <c r="S6" i="1"/>
  <c r="S7" i="1"/>
  <c r="U7" i="1" s="1"/>
  <c r="S8" i="1"/>
  <c r="U8" i="1" s="1"/>
  <c r="R3" i="1"/>
  <c r="R4" i="1"/>
  <c r="R5" i="1"/>
  <c r="R6" i="1"/>
  <c r="R7" i="1"/>
  <c r="R8" i="1"/>
  <c r="Q3" i="1"/>
  <c r="Q4" i="1"/>
  <c r="Q5" i="1"/>
  <c r="Q6" i="1"/>
  <c r="Q7" i="1"/>
  <c r="Q8" i="1"/>
  <c r="P4" i="1"/>
  <c r="P5" i="1"/>
  <c r="P6" i="1"/>
  <c r="P7" i="1"/>
  <c r="P8" i="1"/>
  <c r="P3" i="1"/>
  <c r="O3" i="1"/>
  <c r="O4" i="1"/>
  <c r="O5" i="1"/>
  <c r="O6" i="1"/>
  <c r="O7" i="1"/>
  <c r="O8" i="1"/>
  <c r="I3" i="1"/>
  <c r="I4" i="1"/>
  <c r="I5" i="1"/>
  <c r="I6" i="1"/>
  <c r="I7" i="1"/>
  <c r="I8" i="1"/>
  <c r="H3" i="1"/>
  <c r="K3" i="1" s="1"/>
  <c r="L3" i="1" s="1"/>
  <c r="H4" i="1"/>
  <c r="K4" i="1" s="1"/>
  <c r="L4" i="1" s="1"/>
  <c r="H5" i="1"/>
  <c r="K5" i="1" s="1"/>
  <c r="H6" i="1"/>
  <c r="K6" i="1" s="1"/>
  <c r="H7" i="1"/>
  <c r="K7" i="1" s="1"/>
  <c r="L7" i="1" s="1"/>
  <c r="H8" i="1"/>
  <c r="K8" i="1" s="1"/>
  <c r="L8" i="1" s="1"/>
  <c r="V7" i="1" l="1"/>
  <c r="V5" i="1"/>
  <c r="V3" i="1"/>
  <c r="U9" i="1"/>
  <c r="V9" i="1" s="1"/>
  <c r="M9" i="1"/>
  <c r="V8" i="1"/>
  <c r="L5" i="1"/>
  <c r="M5" i="1"/>
  <c r="L6" i="1"/>
  <c r="M6" i="1"/>
  <c r="M8" i="1"/>
  <c r="M7" i="1"/>
  <c r="M4" i="1"/>
  <c r="M3" i="1"/>
  <c r="M2" i="1"/>
  <c r="U6" i="1"/>
  <c r="V6" i="1" s="1"/>
  <c r="U2" i="1"/>
  <c r="V2" i="1" s="1"/>
  <c r="U4" i="1"/>
  <c r="V4" i="1" s="1"/>
  <c r="J2" i="1"/>
  <c r="J6" i="1"/>
  <c r="J5" i="1"/>
  <c r="J4" i="1"/>
  <c r="J3" i="1"/>
  <c r="J8" i="1"/>
  <c r="J7"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425026C-8EB0-4865-9479-E5F89E9DC7D2}" keepAlive="1" name="Abfrage - Tätigkeitsnachweise" description="Verbindung mit der Abfrage 'Tätigkeitsnachweise' in der Arbeitsmappe." type="5" refreshedVersion="8" background="1" saveData="1">
    <dbPr connection="Provider=Microsoft.Mashup.OleDb.1;Data Source=$Workbook$;Location=Tätigkeitsnachweise;Extended Properties=&quot;&quot;" command="SELECT * FROM [Tätigkeitsnachweise]"/>
  </connection>
</connections>
</file>

<file path=xl/sharedStrings.xml><?xml version="1.0" encoding="utf-8"?>
<sst xmlns="http://schemas.openxmlformats.org/spreadsheetml/2006/main" count="157" uniqueCount="86">
  <si>
    <t>Betreff</t>
  </si>
  <si>
    <t>Ort</t>
  </si>
  <si>
    <t>Beginn</t>
  </si>
  <si>
    <t>Ende</t>
  </si>
  <si>
    <t>Serientyp</t>
  </si>
  <si>
    <t>Kategorien</t>
  </si>
  <si>
    <t>In Ordner</t>
  </si>
  <si>
    <t>Beginn-berechnung</t>
  </si>
  <si>
    <t>Ende-berechnet</t>
  </si>
  <si>
    <t>Dauer des Termins</t>
  </si>
  <si>
    <t>Datumsberechnung</t>
  </si>
  <si>
    <t>Monat</t>
  </si>
  <si>
    <t>Jahr</t>
  </si>
  <si>
    <t>Projekt</t>
  </si>
  <si>
    <t>FoC</t>
  </si>
  <si>
    <t>Aufwand - 0.25 Tag</t>
  </si>
  <si>
    <t>Aufwand - 0.5 Tag</t>
  </si>
  <si>
    <t>Aufwand - 0.75 Tag</t>
  </si>
  <si>
    <t>Aufwand - 1 Tag</t>
  </si>
  <si>
    <t>Interne Meetings</t>
  </si>
  <si>
    <t>Aufwände zur Verrechnung</t>
  </si>
  <si>
    <t>Tätigkeitsnachweis Text</t>
  </si>
  <si>
    <t>[P-Projektnr] Mustertext</t>
  </si>
  <si>
    <t>keine Angabe</t>
  </si>
  <si>
    <t>Mi 01.05.2024 08:00</t>
  </si>
  <si>
    <t>Mi 01.05.2024 10:00</t>
  </si>
  <si>
    <t>(Keine Angabe)</t>
  </si>
  <si>
    <t>Interne Meetings; Aufwand - 0.25 Tag</t>
  </si>
  <si>
    <t>Kalender</t>
  </si>
  <si>
    <t>[P-1220] Erstellung der WBS Struktur</t>
  </si>
  <si>
    <t>Di 14.05.2024 08:00</t>
  </si>
  <si>
    <t>Di 14.05.2024 12:00</t>
  </si>
  <si>
    <t>Aufwand - 1 Tag; FoC</t>
  </si>
  <si>
    <t>wöchentliches Firmenmeeting</t>
  </si>
  <si>
    <t>Di 21.05.2024 08:00</t>
  </si>
  <si>
    <t>Di 21.05.2024 10:30</t>
  </si>
  <si>
    <t>[P-1280] Abstimmungsgespräch mit Kunde</t>
  </si>
  <si>
    <t>Di 21.05.2024 11:00</t>
  </si>
  <si>
    <t>Di 21.05.2024 17:00</t>
  </si>
  <si>
    <t>[P-1230] Abstimmungsgespräch mit Kunde</t>
  </si>
  <si>
    <t>Do 23.05.2024 10:00</t>
  </si>
  <si>
    <t>Do 23.05.2024 12:00</t>
  </si>
  <si>
    <t>Aufwand - 0.75 Tage</t>
  </si>
  <si>
    <t>Do 23.05.2024 13:30</t>
  </si>
  <si>
    <t>Do 23.05.2024 18:00</t>
  </si>
  <si>
    <t>[P-1210] Klärung Anforderung mit IT</t>
  </si>
  <si>
    <t>Mo 27.05.2024 00:00</t>
  </si>
  <si>
    <t>Di 28.05.2024 00:00</t>
  </si>
  <si>
    <t>[P-1080] Umstellung Gästeportal</t>
  </si>
  <si>
    <t>Diskussion</t>
  </si>
  <si>
    <t>Mi 15.05.2024 18:00</t>
  </si>
  <si>
    <t>Mi 15.05.2024 20:00</t>
  </si>
  <si>
    <t>Zeilenbeschriftungen</t>
  </si>
  <si>
    <t>Verrechnungsaufwände</t>
  </si>
  <si>
    <t>P-1210</t>
  </si>
  <si>
    <t>P-1220</t>
  </si>
  <si>
    <t>P-1230</t>
  </si>
  <si>
    <t>P-1280</t>
  </si>
  <si>
    <t>P-Projektnr</t>
  </si>
  <si>
    <t>kein Projekt</t>
  </si>
  <si>
    <t>P-1080</t>
  </si>
  <si>
    <t>Gesamtergebnis</t>
  </si>
  <si>
    <t>Tätigkeitsnachweise</t>
  </si>
  <si>
    <t>2024</t>
  </si>
  <si>
    <t>Mai</t>
  </si>
  <si>
    <t/>
  </si>
  <si>
    <t>[P-Projektnr] Mustertext
Durchgeführt am 01.05.2024 mit einem Aufwand von 0,25Tag(e)</t>
  </si>
  <si>
    <t>X</t>
  </si>
  <si>
    <t>[P-1220] Erstellung der WBS Struktur
Durchgeführt am 14.05.2024 mit einem Aufwand von 1Tag(e)</t>
  </si>
  <si>
    <t>wöchentliches Firmenmeeting
Durchgeführt am 21.05.2024 mit einem Aufwand von Tag(e)</t>
  </si>
  <si>
    <t>[P-1280] Abstimmungsgespräch mit Kunde
Durchgeführt am 21.05.2024 mit einem Aufwand von 1Tag(e)</t>
  </si>
  <si>
    <t>[P-1230] Abstimmungsgespräch mit Kunde
Durchgeführt am 23.05.2024 mit einem Aufwand von 0,75Tag(e)</t>
  </si>
  <si>
    <t>[P-1230] Abstimmungsgespräch mit Kunde
Durchgeführt am 23.05.2024 mit einem Aufwand von 1Tag(e)</t>
  </si>
  <si>
    <t>[P-1210] Klärung Anforderung mit IT
Durchgeführt am 27.05.2024 mit einem Aufwand von 1Tag(e)</t>
  </si>
  <si>
    <t>[P-1080] Umstellung Gästeportal
Durchgeführt am 15.05.2024 mit einem Aufwand von 0,75Tag(e)</t>
  </si>
  <si>
    <t>Ergebnis</t>
  </si>
  <si>
    <t>Von</t>
  </si>
  <si>
    <t>Erhalten</t>
  </si>
  <si>
    <t>Größe</t>
  </si>
  <si>
    <t>fred.machtalles@bekosch.biz</t>
  </si>
  <si>
    <t>[P-1230] Zusammenfassung Arbeit ABC</t>
  </si>
  <si>
    <t>4 KB</t>
  </si>
  <si>
    <t>Gesendete Elemente</t>
  </si>
  <si>
    <t>[P-1230] Feedback zur Garantieleistung</t>
  </si>
  <si>
    <t>Di 21:06</t>
  </si>
  <si>
    <t>FoC; Aufwand - 0.75 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</si>
</sst>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hh:mm\ &quot;h&quot;"/>
    <numFmt numFmtId="166" formatCode="0.00\ &quot;Tage&quot;"/>
  </numFmts>
  <fonts count="2">
    <font>
      <sz val="11"/>
      <color theme="1"/>
      <name val="Aptos Narrow"/>
      <family val="2"/>
      <scheme val="minor"/>
    </font>
    <font>
      <b/>
      <sz val="28"/>
      <color theme="1"/>
      <name val="Aptos Narrow"/>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164" fontId="0" fillId="0" borderId="0" xfId="0" applyNumberFormat="1"/>
    <xf numFmtId="22" fontId="0" fillId="0" borderId="0" xfId="0" applyNumberFormat="1"/>
    <xf numFmtId="165" fontId="0" fillId="0" borderId="0" xfId="0" applyNumberFormat="1"/>
    <xf numFmtId="0" fontId="0" fillId="0" borderId="0" xfId="0" applyAlignment="1">
      <alignment horizontal="center" vertical="center"/>
    </xf>
    <xf numFmtId="0" fontId="0" fillId="0" borderId="0" xfId="0" pivotButton="1"/>
    <xf numFmtId="0" fontId="0" fillId="0" borderId="0" xfId="0" applyAlignment="1">
      <alignment horizontal="left"/>
    </xf>
    <xf numFmtId="166" fontId="0" fillId="0" borderId="0" xfId="0" applyNumberFormat="1"/>
    <xf numFmtId="14" fontId="0" fillId="0" borderId="0" xfId="0" applyNumberFormat="1"/>
    <xf numFmtId="0" fontId="0" fillId="0" borderId="0" xfId="0" applyAlignment="1">
      <alignment wrapText="1"/>
    </xf>
    <xf numFmtId="166" fontId="0" fillId="0" borderId="0" xfId="0" applyNumberFormat="1" applyAlignment="1">
      <alignment horizontal="center"/>
    </xf>
    <xf numFmtId="20" fontId="0" fillId="0" borderId="0" xfId="0" applyNumberFormat="1"/>
    <xf numFmtId="0" fontId="1" fillId="0" borderId="0" xfId="0" applyFont="1" applyAlignment="1">
      <alignment horizontal="right" vertical="center"/>
    </xf>
  </cellXfs>
  <cellStyles count="1">
    <cellStyle name="Standard" xfId="0" builtinId="0"/>
  </cellStyles>
  <dxfs count="27">
    <dxf>
      <numFmt numFmtId="166" formatCode="0.00\ &quot;Tage&quot;"/>
      <alignment horizontal="center" vertical="bottom" textRotation="0" wrapText="0" indent="0" justifyLastLine="0" shrinkToFit="0" readingOrder="0"/>
    </dxf>
    <dxf>
      <numFmt numFmtId="166" formatCode="0.00\ &quot;Tage&quot;"/>
      <alignment horizontal="center" vertical="bottom" textRotation="0" wrapText="0" indent="0" justifyLastLine="0" shrinkToFit="0" readingOrder="0"/>
    </dxf>
    <dxf>
      <numFmt numFmtId="0" formatCode="General"/>
      <alignment horizontal="general" vertical="bottom" textRotation="0" wrapText="1" indent="0" justifyLastLine="0" shrinkToFit="0" readingOrder="0"/>
    </dxf>
    <dxf>
      <alignment horizontal="general" vertical="bottom" textRotation="0" wrapText="1" indent="0" justifyLastLine="0" shrinkToFit="0" readingOrder="0"/>
    </dxf>
    <dxf>
      <numFmt numFmtId="0" formatCode="General"/>
    </dxf>
    <dxf>
      <numFmt numFmtId="0" formatCode="General"/>
    </dxf>
    <dxf>
      <numFmt numFmtId="0" formatCode="General"/>
    </dxf>
    <dxf>
      <numFmt numFmtId="19" formatCode="dd/mm/yyyy"/>
    </dxf>
    <dxf>
      <numFmt numFmtId="0" formatCode="General"/>
    </dxf>
    <dxf>
      <numFmt numFmtId="0" formatCode="General"/>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0" formatCode="General"/>
      <alignment horizontal="center" vertical="center" textRotation="0" wrapText="0" indent="0" justifyLastLine="0" shrinkToFit="0" readingOrder="0"/>
    </dxf>
    <dxf>
      <numFmt numFmtId="165" formatCode="hh:mm\ &quot;h&quot;"/>
    </dxf>
    <dxf>
      <numFmt numFmtId="165" formatCode="hh:mm\ &quot;h&quot;"/>
    </dxf>
    <dxf>
      <numFmt numFmtId="165" formatCode="hh:mm\ &quot;h&quot;"/>
    </dxf>
    <dxf>
      <numFmt numFmtId="164" formatCode="d/m/yyyy;@"/>
    </dxf>
    <dxf>
      <numFmt numFmtId="165" formatCode="hh:mm\ &quot;h&quot;"/>
    </dxf>
    <dxf>
      <numFmt numFmtId="0" formatCode="General"/>
    </dxf>
    <dxf>
      <numFmt numFmtId="0" formatCode="General"/>
    </dxf>
    <dxf>
      <numFmt numFmtId="27" formatCode="dd/mm/yyyy\ hh:mm"/>
    </dxf>
    <dxf>
      <numFmt numFmtId="27" formatCode="dd/mm/yyyy\ hh:mm"/>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13" Type="http://schemas.microsoft.com/office/2007/relationships/slicerCache" Target="slicerCaches/slicerCache8.xml"/><Relationship Id="rId18"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2.xml"/><Relationship Id="rId12" Type="http://schemas.microsoft.com/office/2007/relationships/slicerCache" Target="slicerCaches/slicerCache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microsoft.com/office/2007/relationships/slicerCache" Target="slicerCaches/slicerCache1.xml"/><Relationship Id="rId11" Type="http://schemas.microsoft.com/office/2007/relationships/slicerCache" Target="slicerCaches/slicerCache6.xml"/><Relationship Id="rId5" Type="http://schemas.openxmlformats.org/officeDocument/2006/relationships/pivotCacheDefinition" Target="pivotCache/pivotCacheDefinition1.xml"/><Relationship Id="rId15" Type="http://schemas.openxmlformats.org/officeDocument/2006/relationships/connections" Target="connections.xml"/><Relationship Id="rId10" Type="http://schemas.microsoft.com/office/2007/relationships/slicerCache" Target="slicerCaches/slicerCache5.xml"/><Relationship Id="rId19" Type="http://schemas.openxmlformats.org/officeDocument/2006/relationships/customXml" Target="../customXml/item1.xml"/><Relationship Id="rId4" Type="http://schemas.openxmlformats.org/officeDocument/2006/relationships/worksheet" Target="worksheets/sheet4.xml"/><Relationship Id="rId9" Type="http://schemas.microsoft.com/office/2007/relationships/slicerCache" Target="slicerCaches/slicerCache4.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pivotSource>
    <c:name>[Auswertung Zeiten.xlsx]Auswertung Zeiten!PivotTable2</c:name>
    <c:fmtId val="0"/>
  </c:pivotSource>
  <c:chart>
    <c:autoTitleDeleted val="1"/>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'Auswertung Zeiten'!$C$2</c:f>
              <c:strCache>
                <c:ptCount val="1"/>
                <c:pt idx="0">
                  <c:v>Ergebnis</c:v>
                </c:pt>
              </c:strCache>
            </c:strRef>
          </c:tx>
          <c:spPr>
            <a:solidFill>
              <a:schemeClr val="accent1"/>
            </a:solidFill>
            <a:ln>
              <a:noFill/>
            </a:ln>
            <a:effectLst/>
          </c:spPr>
          <c:invertIfNegative val="0"/>
          <c:cat>
            <c:strRef>
              <c:f>'Auswertung Zeiten'!$B$3:$B$10</c:f>
              <c:strCache>
                <c:ptCount val="7"/>
                <c:pt idx="0">
                  <c:v>P-1210</c:v>
                </c:pt>
                <c:pt idx="1">
                  <c:v>P-1220</c:v>
                </c:pt>
                <c:pt idx="2">
                  <c:v>P-1230</c:v>
                </c:pt>
                <c:pt idx="3">
                  <c:v>P-1280</c:v>
                </c:pt>
                <c:pt idx="4">
                  <c:v>P-Projektnr</c:v>
                </c:pt>
                <c:pt idx="5">
                  <c:v>kein Projekt</c:v>
                </c:pt>
                <c:pt idx="6">
                  <c:v>P-1080</c:v>
                </c:pt>
              </c:strCache>
            </c:strRef>
          </c:cat>
          <c:val>
            <c:numRef>
              <c:f>'Auswertung Zeiten'!$C$3:$C$10</c:f>
              <c:numCache>
                <c:formatCode>0.00\ "Tage"</c:formatCode>
                <c:ptCount val="7"/>
                <c:pt idx="0">
                  <c:v>1</c:v>
                </c:pt>
                <c:pt idx="1">
                  <c:v>1</c:v>
                </c:pt>
                <c:pt idx="2">
                  <c:v>1.75</c:v>
                </c:pt>
                <c:pt idx="3">
                  <c:v>1</c:v>
                </c:pt>
                <c:pt idx="4">
                  <c:v>0.25</c:v>
                </c:pt>
                <c:pt idx="5">
                  <c:v>0</c:v>
                </c:pt>
                <c:pt idx="6">
                  <c:v>0.75</c:v>
                </c:pt>
              </c:numCache>
            </c:numRef>
          </c:val>
          <c:extLst>
            <c:ext xmlns:c16="http://schemas.microsoft.com/office/drawing/2014/chart" uri="{C3380CC4-5D6E-409C-BE32-E72D297353CC}">
              <c16:uniqueId val="{00000000-FE41-4D1E-8E50-27693B12E5FF}"/>
            </c:ext>
          </c:extLst>
        </c:ser>
        <c:dLbls>
          <c:showLegendKey val="0"/>
          <c:showVal val="0"/>
          <c:showCatName val="0"/>
          <c:showSerName val="0"/>
          <c:showPercent val="0"/>
          <c:showBubbleSize val="0"/>
        </c:dLbls>
        <c:gapWidth val="150"/>
        <c:axId val="1900175776"/>
        <c:axId val="1900176736"/>
      </c:barChart>
      <c:catAx>
        <c:axId val="1900175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0176736"/>
        <c:crosses val="autoZero"/>
        <c:auto val="1"/>
        <c:lblAlgn val="ctr"/>
        <c:lblOffset val="100"/>
        <c:noMultiLvlLbl val="0"/>
      </c:catAx>
      <c:valAx>
        <c:axId val="1900176736"/>
        <c:scaling>
          <c:orientation val="minMax"/>
        </c:scaling>
        <c:delete val="0"/>
        <c:axPos val="l"/>
        <c:majorGridlines>
          <c:spPr>
            <a:ln w="9525" cap="flat" cmpd="sng" algn="ctr">
              <a:solidFill>
                <a:schemeClr val="tx1">
                  <a:lumMod val="15000"/>
                  <a:lumOff val="85000"/>
                </a:schemeClr>
              </a:solidFill>
              <a:round/>
            </a:ln>
            <a:effectLst/>
          </c:spPr>
        </c:majorGridlines>
        <c:numFmt formatCode="0.00\ &quot;Tage&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01757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790575</xdr:colOff>
      <xdr:row>0</xdr:row>
      <xdr:rowOff>90486</xdr:rowOff>
    </xdr:from>
    <xdr:to>
      <xdr:col>14</xdr:col>
      <xdr:colOff>571500</xdr:colOff>
      <xdr:row>33</xdr:row>
      <xdr:rowOff>0</xdr:rowOff>
    </xdr:to>
    <xdr:graphicFrame macro="">
      <xdr:nvGraphicFramePr>
        <xdr:cNvPr id="2" name="Diagramm 1">
          <a:extLst>
            <a:ext uri="{FF2B5EF4-FFF2-40B4-BE49-F238E27FC236}">
              <a16:creationId xmlns:a16="http://schemas.microsoft.com/office/drawing/2014/main" id="{220627B2-26E1-1FBE-8926-4AB86C5913C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9525</xdr:colOff>
      <xdr:row>15</xdr:row>
      <xdr:rowOff>104775</xdr:rowOff>
    </xdr:from>
    <xdr:to>
      <xdr:col>0</xdr:col>
      <xdr:colOff>1838325</xdr:colOff>
      <xdr:row>34</xdr:row>
      <xdr:rowOff>9525</xdr:rowOff>
    </xdr:to>
    <mc:AlternateContent xmlns:mc="http://schemas.openxmlformats.org/markup-compatibility/2006" xmlns:a14="http://schemas.microsoft.com/office/drawing/2010/main">
      <mc:Choice Requires="a14">
        <xdr:graphicFrame macro="">
          <xdr:nvGraphicFramePr>
            <xdr:cNvPr id="3" name="Projekt">
              <a:extLst>
                <a:ext uri="{FF2B5EF4-FFF2-40B4-BE49-F238E27FC236}">
                  <a16:creationId xmlns:a16="http://schemas.microsoft.com/office/drawing/2014/main" id="{C934A957-4167-3807-1BB5-FB9A734D99F5}"/>
                </a:ext>
              </a:extLst>
            </xdr:cNvPr>
            <xdr:cNvGraphicFramePr/>
          </xdr:nvGraphicFramePr>
          <xdr:xfrm>
            <a:off x="0" y="0"/>
            <a:ext cx="0" cy="0"/>
          </xdr:xfrm>
          <a:graphic>
            <a:graphicData uri="http://schemas.microsoft.com/office/drawing/2010/slicer">
              <sle:slicer xmlns:sle="http://schemas.microsoft.com/office/drawing/2010/slicer" name="Projekt"/>
            </a:graphicData>
          </a:graphic>
        </xdr:graphicFrame>
      </mc:Choice>
      <mc:Fallback xmlns="">
        <xdr:sp macro="" textlink="">
          <xdr:nvSpPr>
            <xdr:cNvPr id="0" name=""/>
            <xdr:cNvSpPr>
              <a:spLocks noTextEdit="1"/>
            </xdr:cNvSpPr>
          </xdr:nvSpPr>
          <xdr:spPr>
            <a:xfrm>
              <a:off x="9525" y="4010025"/>
              <a:ext cx="1828800" cy="3524250"/>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twoCellAnchor editAs="oneCell">
    <xdr:from>
      <xdr:col>0</xdr:col>
      <xdr:colOff>1828800</xdr:colOff>
      <xdr:row>0</xdr:row>
      <xdr:rowOff>0</xdr:rowOff>
    </xdr:from>
    <xdr:to>
      <xdr:col>2</xdr:col>
      <xdr:colOff>238125</xdr:colOff>
      <xdr:row>0</xdr:row>
      <xdr:rowOff>1076324</xdr:rowOff>
    </xdr:to>
    <mc:AlternateContent xmlns:mc="http://schemas.openxmlformats.org/markup-compatibility/2006" xmlns:a14="http://schemas.microsoft.com/office/drawing/2010/main">
      <mc:Choice Requires="a14">
        <xdr:graphicFrame macro="">
          <xdr:nvGraphicFramePr>
            <xdr:cNvPr id="4" name="FoC">
              <a:extLst>
                <a:ext uri="{FF2B5EF4-FFF2-40B4-BE49-F238E27FC236}">
                  <a16:creationId xmlns:a16="http://schemas.microsoft.com/office/drawing/2014/main" id="{5AB9FBE0-86F7-E8FC-1626-DB297D6A486B}"/>
                </a:ext>
              </a:extLst>
            </xdr:cNvPr>
            <xdr:cNvGraphicFramePr/>
          </xdr:nvGraphicFramePr>
          <xdr:xfrm>
            <a:off x="0" y="0"/>
            <a:ext cx="0" cy="0"/>
          </xdr:xfrm>
          <a:graphic>
            <a:graphicData uri="http://schemas.microsoft.com/office/drawing/2010/slicer">
              <sle:slicer xmlns:sle="http://schemas.microsoft.com/office/drawing/2010/slicer" name="FoC"/>
            </a:graphicData>
          </a:graphic>
        </xdr:graphicFrame>
      </mc:Choice>
      <mc:Fallback xmlns="">
        <xdr:sp macro="" textlink="">
          <xdr:nvSpPr>
            <xdr:cNvPr id="0" name=""/>
            <xdr:cNvSpPr>
              <a:spLocks noTextEdit="1"/>
            </xdr:cNvSpPr>
          </xdr:nvSpPr>
          <xdr:spPr>
            <a:xfrm>
              <a:off x="1828800" y="0"/>
              <a:ext cx="1828800" cy="1076324"/>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twoCellAnchor editAs="oneCell">
    <xdr:from>
      <xdr:col>0</xdr:col>
      <xdr:colOff>9525</xdr:colOff>
      <xdr:row>1</xdr:row>
      <xdr:rowOff>114300</xdr:rowOff>
    </xdr:from>
    <xdr:to>
      <xdr:col>0</xdr:col>
      <xdr:colOff>1838325</xdr:colOff>
      <xdr:row>15</xdr:row>
      <xdr:rowOff>114300</xdr:rowOff>
    </xdr:to>
    <mc:AlternateContent xmlns:mc="http://schemas.openxmlformats.org/markup-compatibility/2006" xmlns:a14="http://schemas.microsoft.com/office/drawing/2010/main">
      <mc:Choice Requires="a14">
        <xdr:graphicFrame macro="">
          <xdr:nvGraphicFramePr>
            <xdr:cNvPr id="6" name="Monat">
              <a:extLst>
                <a:ext uri="{FF2B5EF4-FFF2-40B4-BE49-F238E27FC236}">
                  <a16:creationId xmlns:a16="http://schemas.microsoft.com/office/drawing/2014/main" id="{0401EBD9-EBF7-0103-49C6-DF00ED80E11E}"/>
                </a:ext>
              </a:extLst>
            </xdr:cNvPr>
            <xdr:cNvGraphicFramePr/>
          </xdr:nvGraphicFramePr>
          <xdr:xfrm>
            <a:off x="0" y="0"/>
            <a:ext cx="0" cy="0"/>
          </xdr:xfrm>
          <a:graphic>
            <a:graphicData uri="http://schemas.microsoft.com/office/drawing/2010/slicer">
              <sle:slicer xmlns:sle="http://schemas.microsoft.com/office/drawing/2010/slicer" name="Monat"/>
            </a:graphicData>
          </a:graphic>
        </xdr:graphicFrame>
      </mc:Choice>
      <mc:Fallback xmlns="">
        <xdr:sp macro="" textlink="">
          <xdr:nvSpPr>
            <xdr:cNvPr id="0" name=""/>
            <xdr:cNvSpPr>
              <a:spLocks noTextEdit="1"/>
            </xdr:cNvSpPr>
          </xdr:nvSpPr>
          <xdr:spPr>
            <a:xfrm>
              <a:off x="9525" y="1352550"/>
              <a:ext cx="1828800" cy="2667000"/>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twoCellAnchor editAs="oneCell">
    <xdr:from>
      <xdr:col>0</xdr:col>
      <xdr:colOff>9525</xdr:colOff>
      <xdr:row>0</xdr:row>
      <xdr:rowOff>0</xdr:rowOff>
    </xdr:from>
    <xdr:to>
      <xdr:col>0</xdr:col>
      <xdr:colOff>1838325</xdr:colOff>
      <xdr:row>1</xdr:row>
      <xdr:rowOff>123825</xdr:rowOff>
    </xdr:to>
    <mc:AlternateContent xmlns:mc="http://schemas.openxmlformats.org/markup-compatibility/2006" xmlns:a14="http://schemas.microsoft.com/office/drawing/2010/main">
      <mc:Choice Requires="a14">
        <xdr:graphicFrame macro="">
          <xdr:nvGraphicFramePr>
            <xdr:cNvPr id="7" name="Jahr">
              <a:extLst>
                <a:ext uri="{FF2B5EF4-FFF2-40B4-BE49-F238E27FC236}">
                  <a16:creationId xmlns:a16="http://schemas.microsoft.com/office/drawing/2014/main" id="{A0A0DB9C-2EBC-3432-B4E1-CEDF144437F9}"/>
                </a:ext>
              </a:extLst>
            </xdr:cNvPr>
            <xdr:cNvGraphicFramePr/>
          </xdr:nvGraphicFramePr>
          <xdr:xfrm>
            <a:off x="0" y="0"/>
            <a:ext cx="0" cy="0"/>
          </xdr:xfrm>
          <a:graphic>
            <a:graphicData uri="http://schemas.microsoft.com/office/drawing/2010/slicer">
              <sle:slicer xmlns:sle="http://schemas.microsoft.com/office/drawing/2010/slicer" name="Jahr"/>
            </a:graphicData>
          </a:graphic>
        </xdr:graphicFrame>
      </mc:Choice>
      <mc:Fallback xmlns="">
        <xdr:sp macro="" textlink="">
          <xdr:nvSpPr>
            <xdr:cNvPr id="0" name=""/>
            <xdr:cNvSpPr>
              <a:spLocks noTextEdit="1"/>
            </xdr:cNvSpPr>
          </xdr:nvSpPr>
          <xdr:spPr>
            <a:xfrm>
              <a:off x="9525" y="0"/>
              <a:ext cx="1828800" cy="1362075"/>
            </a:xfrm>
            <a:prstGeom prst="rect">
              <a:avLst/>
            </a:prstGeom>
            <a:solidFill>
              <a:prstClr val="white"/>
            </a:solidFill>
            <a:ln w="1">
              <a:solidFill>
                <a:prstClr val="green"/>
              </a:solidFill>
            </a:ln>
          </xdr:spPr>
          <xdr:txBody>
            <a:bodyPr vertOverflow="clip" horzOverflow="clip"/>
            <a:lstStyle/>
            <a:p>
              <a:r>
                <a:rPr lang="de-DE" sz="1100"/>
                <a:t>Diese Form stellt einen Datenschnitt dar. Datenschnitte werden in Excel 2010 und höher unterstützt.
Wenn die Form in einer früheren Version von Excel geändert oder die Arbeitsmappe in Excel 2003 oder früher gespeichert wurde, kann der Datenschnitt nicht verwendet werden.</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47625</xdr:colOff>
      <xdr:row>0</xdr:row>
      <xdr:rowOff>66675</xdr:rowOff>
    </xdr:from>
    <xdr:to>
      <xdr:col>0</xdr:col>
      <xdr:colOff>1876425</xdr:colOff>
      <xdr:row>1</xdr:row>
      <xdr:rowOff>171450</xdr:rowOff>
    </xdr:to>
    <mc:AlternateContent xmlns:mc="http://schemas.openxmlformats.org/markup-compatibility/2006" xmlns:sle15="http://schemas.microsoft.com/office/drawing/2012/slicer">
      <mc:Choice Requires="sle15">
        <xdr:graphicFrame macro="">
          <xdr:nvGraphicFramePr>
            <xdr:cNvPr id="2" name="Jahr 1">
              <a:extLst>
                <a:ext uri="{FF2B5EF4-FFF2-40B4-BE49-F238E27FC236}">
                  <a16:creationId xmlns:a16="http://schemas.microsoft.com/office/drawing/2014/main" id="{B4FC531D-DB72-D69B-80E2-A8A3EBFA5584}"/>
                </a:ext>
              </a:extLst>
            </xdr:cNvPr>
            <xdr:cNvGraphicFramePr/>
          </xdr:nvGraphicFramePr>
          <xdr:xfrm>
            <a:off x="0" y="0"/>
            <a:ext cx="0" cy="0"/>
          </xdr:xfrm>
          <a:graphic>
            <a:graphicData uri="http://schemas.microsoft.com/office/drawing/2010/slicer">
              <sle:slicer xmlns:sle="http://schemas.microsoft.com/office/drawing/2010/slicer" name="Jahr 1"/>
            </a:graphicData>
          </a:graphic>
        </xdr:graphicFrame>
      </mc:Choice>
      <mc:Fallback xmlns="">
        <xdr:sp macro="" textlink="">
          <xdr:nvSpPr>
            <xdr:cNvPr id="0" name=""/>
            <xdr:cNvSpPr>
              <a:spLocks noTextEdit="1"/>
            </xdr:cNvSpPr>
          </xdr:nvSpPr>
          <xdr:spPr>
            <a:xfrm>
              <a:off x="47625" y="66675"/>
              <a:ext cx="1828800" cy="781050"/>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xdr:clientData/>
  </xdr:twoCellAnchor>
  <xdr:twoCellAnchor editAs="absolute">
    <xdr:from>
      <xdr:col>0</xdr:col>
      <xdr:colOff>47625</xdr:colOff>
      <xdr:row>2</xdr:row>
      <xdr:rowOff>19049</xdr:rowOff>
    </xdr:from>
    <xdr:to>
      <xdr:col>0</xdr:col>
      <xdr:colOff>1876425</xdr:colOff>
      <xdr:row>7</xdr:row>
      <xdr:rowOff>85724</xdr:rowOff>
    </xdr:to>
    <mc:AlternateContent xmlns:mc="http://schemas.openxmlformats.org/markup-compatibility/2006" xmlns:sle15="http://schemas.microsoft.com/office/drawing/2012/slicer">
      <mc:Choice Requires="sle15">
        <xdr:graphicFrame macro="">
          <xdr:nvGraphicFramePr>
            <xdr:cNvPr id="3" name="Monat 1">
              <a:extLst>
                <a:ext uri="{FF2B5EF4-FFF2-40B4-BE49-F238E27FC236}">
                  <a16:creationId xmlns:a16="http://schemas.microsoft.com/office/drawing/2014/main" id="{8BF68A6E-64E7-2993-247D-6DA6054410A8}"/>
                </a:ext>
              </a:extLst>
            </xdr:cNvPr>
            <xdr:cNvGraphicFramePr/>
          </xdr:nvGraphicFramePr>
          <xdr:xfrm>
            <a:off x="0" y="0"/>
            <a:ext cx="0" cy="0"/>
          </xdr:xfrm>
          <a:graphic>
            <a:graphicData uri="http://schemas.microsoft.com/office/drawing/2010/slicer">
              <sle:slicer xmlns:sle="http://schemas.microsoft.com/office/drawing/2010/slicer" name="Monat 1"/>
            </a:graphicData>
          </a:graphic>
        </xdr:graphicFrame>
      </mc:Choice>
      <mc:Fallback xmlns="">
        <xdr:sp macro="" textlink="">
          <xdr:nvSpPr>
            <xdr:cNvPr id="0" name=""/>
            <xdr:cNvSpPr>
              <a:spLocks noTextEdit="1"/>
            </xdr:cNvSpPr>
          </xdr:nvSpPr>
          <xdr:spPr>
            <a:xfrm>
              <a:off x="47625" y="885824"/>
              <a:ext cx="1828800" cy="1971675"/>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xdr:clientData/>
  </xdr:twoCellAnchor>
  <xdr:twoCellAnchor editAs="absolute">
    <xdr:from>
      <xdr:col>0</xdr:col>
      <xdr:colOff>47625</xdr:colOff>
      <xdr:row>7</xdr:row>
      <xdr:rowOff>133350</xdr:rowOff>
    </xdr:from>
    <xdr:to>
      <xdr:col>0</xdr:col>
      <xdr:colOff>1876425</xdr:colOff>
      <xdr:row>13</xdr:row>
      <xdr:rowOff>323850</xdr:rowOff>
    </xdr:to>
    <mc:AlternateContent xmlns:mc="http://schemas.openxmlformats.org/markup-compatibility/2006" xmlns:sle15="http://schemas.microsoft.com/office/drawing/2012/slicer">
      <mc:Choice Requires="sle15">
        <xdr:graphicFrame macro="">
          <xdr:nvGraphicFramePr>
            <xdr:cNvPr id="4" name="Projekt 1">
              <a:extLst>
                <a:ext uri="{FF2B5EF4-FFF2-40B4-BE49-F238E27FC236}">
                  <a16:creationId xmlns:a16="http://schemas.microsoft.com/office/drawing/2014/main" id="{FB6AAEF1-A6FF-2CF9-B264-729914CAB277}"/>
                </a:ext>
              </a:extLst>
            </xdr:cNvPr>
            <xdr:cNvGraphicFramePr/>
          </xdr:nvGraphicFramePr>
          <xdr:xfrm>
            <a:off x="0" y="0"/>
            <a:ext cx="0" cy="0"/>
          </xdr:xfrm>
          <a:graphic>
            <a:graphicData uri="http://schemas.microsoft.com/office/drawing/2010/slicer">
              <sle:slicer xmlns:sle="http://schemas.microsoft.com/office/drawing/2010/slicer" name="Projekt 1"/>
            </a:graphicData>
          </a:graphic>
        </xdr:graphicFrame>
      </mc:Choice>
      <mc:Fallback xmlns="">
        <xdr:sp macro="" textlink="">
          <xdr:nvSpPr>
            <xdr:cNvPr id="0" name=""/>
            <xdr:cNvSpPr>
              <a:spLocks noTextEdit="1"/>
            </xdr:cNvSpPr>
          </xdr:nvSpPr>
          <xdr:spPr>
            <a:xfrm>
              <a:off x="47625" y="2905125"/>
              <a:ext cx="1828800" cy="2667000"/>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xdr:clientData/>
  </xdr:twoCellAnchor>
  <xdr:twoCellAnchor editAs="absolute">
    <xdr:from>
      <xdr:col>0</xdr:col>
      <xdr:colOff>47625</xdr:colOff>
      <xdr:row>13</xdr:row>
      <xdr:rowOff>361950</xdr:rowOff>
    </xdr:from>
    <xdr:to>
      <xdr:col>0</xdr:col>
      <xdr:colOff>1876425</xdr:colOff>
      <xdr:row>15</xdr:row>
      <xdr:rowOff>285750</xdr:rowOff>
    </xdr:to>
    <mc:AlternateContent xmlns:mc="http://schemas.openxmlformats.org/markup-compatibility/2006" xmlns:sle15="http://schemas.microsoft.com/office/drawing/2012/slicer">
      <mc:Choice Requires="sle15">
        <xdr:graphicFrame macro="">
          <xdr:nvGraphicFramePr>
            <xdr:cNvPr id="5" name="FoC 1">
              <a:extLst>
                <a:ext uri="{FF2B5EF4-FFF2-40B4-BE49-F238E27FC236}">
                  <a16:creationId xmlns:a16="http://schemas.microsoft.com/office/drawing/2014/main" id="{2380EC02-8E2E-1E32-0753-A3FF03AEFD49}"/>
                </a:ext>
              </a:extLst>
            </xdr:cNvPr>
            <xdr:cNvGraphicFramePr/>
          </xdr:nvGraphicFramePr>
          <xdr:xfrm>
            <a:off x="0" y="0"/>
            <a:ext cx="0" cy="0"/>
          </xdr:xfrm>
          <a:graphic>
            <a:graphicData uri="http://schemas.microsoft.com/office/drawing/2010/slicer">
              <sle:slicer xmlns:sle="http://schemas.microsoft.com/office/drawing/2010/slicer" name="FoC 1"/>
            </a:graphicData>
          </a:graphic>
        </xdr:graphicFrame>
      </mc:Choice>
      <mc:Fallback xmlns="">
        <xdr:sp macro="" textlink="">
          <xdr:nvSpPr>
            <xdr:cNvPr id="0" name=""/>
            <xdr:cNvSpPr>
              <a:spLocks noTextEdit="1"/>
            </xdr:cNvSpPr>
          </xdr:nvSpPr>
          <xdr:spPr>
            <a:xfrm>
              <a:off x="47625" y="5610225"/>
              <a:ext cx="1828800" cy="1066800"/>
            </a:xfrm>
            <a:prstGeom prst="rect">
              <a:avLst/>
            </a:prstGeom>
            <a:solidFill>
              <a:prstClr val="white"/>
            </a:solidFill>
            <a:ln w="1">
              <a:solidFill>
                <a:prstClr val="green"/>
              </a:solidFill>
            </a:ln>
          </xdr:spPr>
          <xdr:txBody>
            <a:bodyPr vertOverflow="clip" horzOverflow="clip"/>
            <a:lstStyle/>
            <a:p>
              <a:r>
                <a:rPr lang="de-DE" sz="1100"/>
                <a:t>Diese Form stellt einen Tabellendatenschnitt dar. Tabellendatenschnitte werden in dieser Version von Excel nicht unterstützt.
Wenn die Form in einer früheren Version von Excel geändert oder die Arbeitsmappe in Excel 2007 oder niedriger gespeichert wurde, kann der Datenschnitt nicht verwendet werden.</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mautomatisierung" refreshedDate="45427.680113194445" createdVersion="8" refreshedVersion="8" minRefreshableVersion="3" recordCount="8" xr:uid="{257F1ECC-C776-4021-A720-F7A8F73B11E0}">
  <cacheSource type="worksheet">
    <worksheetSource name="Tätigkeitsnachweise"/>
  </cacheSource>
  <cacheFields count="8">
    <cacheField name="Jahr" numFmtId="0">
      <sharedItems count="1">
        <s v="2024"/>
      </sharedItems>
    </cacheField>
    <cacheField name="Monat" numFmtId="0">
      <sharedItems count="1">
        <s v="Mai"/>
      </sharedItems>
    </cacheField>
    <cacheField name="Beginn" numFmtId="14">
      <sharedItems containsNonDate="0" containsString="0" containsBlank="1"/>
    </cacheField>
    <cacheField name="In Ordner" numFmtId="0">
      <sharedItems containsBlank="1"/>
    </cacheField>
    <cacheField name="Projekt" numFmtId="0">
      <sharedItems count="8">
        <s v="P-Projektnr"/>
        <s v="P-1220"/>
        <s v="kein Projekt"/>
        <s v="P-1280"/>
        <s v="P-1230"/>
        <s v="P-1210"/>
        <s v="P-1080"/>
        <s v="" u="1"/>
      </sharedItems>
    </cacheField>
    <cacheField name="FoC" numFmtId="0">
      <sharedItems count="2">
        <s v=""/>
        <s v="X"/>
      </sharedItems>
    </cacheField>
    <cacheField name="Tätigkeitsnachweis Text" numFmtId="0">
      <sharedItems/>
    </cacheField>
    <cacheField name="Aufwände zur Verrechnung" numFmtId="166">
      <sharedItems containsMixedTypes="1" containsNumber="1" minValue="0.25" maxValue="1"/>
    </cacheField>
  </cacheFields>
  <extLst>
    <ext xmlns:x14="http://schemas.microsoft.com/office/spreadsheetml/2009/9/main" uri="{725AE2AE-9491-48be-B2B4-4EB974FC3084}">
      <x14:pivotCacheDefinition pivotCacheId="74046199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x v="0"/>
    <x v="0"/>
    <m/>
    <s v="Kalender"/>
    <x v="0"/>
    <x v="0"/>
    <s v="[P-Projektnr] Mustertext_x000a_Durchgeführt am 01.05.2024 mit einem Aufwand von 0,25Tag(e)"/>
    <n v="0.25"/>
  </r>
  <r>
    <x v="0"/>
    <x v="0"/>
    <m/>
    <s v="Kalender"/>
    <x v="1"/>
    <x v="1"/>
    <s v="[P-1220] Erstellung der WBS Struktur_x000a_Durchgeführt am 14.05.2024 mit einem Aufwand von 1Tag(e)"/>
    <n v="1"/>
  </r>
  <r>
    <x v="0"/>
    <x v="0"/>
    <m/>
    <s v="Kalender"/>
    <x v="2"/>
    <x v="0"/>
    <s v="wöchentliches Firmenmeeting_x000a_Durchgeführt am 21.05.2024 mit einem Aufwand von Tag(e)"/>
    <s v=""/>
  </r>
  <r>
    <x v="0"/>
    <x v="0"/>
    <m/>
    <s v="Kalender"/>
    <x v="3"/>
    <x v="0"/>
    <s v="[P-1280] Abstimmungsgespräch mit Kunde_x000a_Durchgeführt am 21.05.2024 mit einem Aufwand von 1Tag(e)"/>
    <n v="1"/>
  </r>
  <r>
    <x v="0"/>
    <x v="0"/>
    <m/>
    <s v="Kalender"/>
    <x v="4"/>
    <x v="0"/>
    <s v="[P-1230] Abstimmungsgespräch mit Kunde_x000a_Durchgeführt am 23.05.2024 mit einem Aufwand von 0,75Tag(e)"/>
    <n v="0.75"/>
  </r>
  <r>
    <x v="0"/>
    <x v="0"/>
    <m/>
    <s v="Kalender"/>
    <x v="4"/>
    <x v="0"/>
    <s v="[P-1230] Abstimmungsgespräch mit Kunde_x000a_Durchgeführt am 23.05.2024 mit einem Aufwand von 1Tag(e)"/>
    <n v="1"/>
  </r>
  <r>
    <x v="0"/>
    <x v="0"/>
    <m/>
    <s v="Kalender"/>
    <x v="5"/>
    <x v="0"/>
    <s v="[P-1210] Klärung Anforderung mit IT_x000a_Durchgeführt am 27.05.2024 mit einem Aufwand von 1Tag(e)"/>
    <n v="1"/>
  </r>
  <r>
    <x v="0"/>
    <x v="0"/>
    <m/>
    <m/>
    <x v="6"/>
    <x v="0"/>
    <s v="[P-1080] Umstellung Gästeportal_x000a_Durchgeführt am 15.05.2024 mit einem Aufwand von 0,75Tag(e)"/>
    <n v="0.7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2F8AFF6-7744-4D98-8036-EF6B3761EC3B}" name="PivotTable2" cacheId="820" applyNumberFormats="0" applyBorderFormats="0" applyFontFormats="0" applyPatternFormats="0" applyAlignmentFormats="0" applyWidthHeightFormats="1" dataCaption="Werte" updatedVersion="8" minRefreshableVersion="3" useAutoFormatting="1" itemPrintTitles="1" createdVersion="8" indent="0" outline="1" outlineData="1" multipleFieldFilters="0" chartFormat="3">
  <location ref="B2:C10" firstHeaderRow="1" firstDataRow="1" firstDataCol="1"/>
  <pivotFields count="8">
    <pivotField showAll="0">
      <items count="2">
        <item x="0"/>
        <item t="default"/>
      </items>
    </pivotField>
    <pivotField showAll="0">
      <items count="2">
        <item x="0"/>
        <item t="default"/>
      </items>
    </pivotField>
    <pivotField showAll="0"/>
    <pivotField showAll="0"/>
    <pivotField axis="axisRow" showAll="0">
      <items count="9">
        <item m="1" x="7"/>
        <item x="5"/>
        <item x="1"/>
        <item x="4"/>
        <item x="3"/>
        <item x="0"/>
        <item x="2"/>
        <item x="6"/>
        <item t="default"/>
      </items>
    </pivotField>
    <pivotField showAll="0">
      <items count="3">
        <item x="0"/>
        <item x="1"/>
        <item t="default"/>
      </items>
    </pivotField>
    <pivotField showAll="0"/>
    <pivotField dataField="1" showAll="0"/>
  </pivotFields>
  <rowFields count="1">
    <field x="4"/>
  </rowFields>
  <rowItems count="8">
    <i>
      <x v="1"/>
    </i>
    <i>
      <x v="2"/>
    </i>
    <i>
      <x v="3"/>
    </i>
    <i>
      <x v="4"/>
    </i>
    <i>
      <x v="5"/>
    </i>
    <i>
      <x v="6"/>
    </i>
    <i>
      <x v="7"/>
    </i>
    <i t="grand">
      <x/>
    </i>
  </rowItems>
  <colItems count="1">
    <i/>
  </colItems>
  <dataFields count="1">
    <dataField name="Verrechnungsaufwände" fld="7" baseField="0" baseItem="0" numFmtId="166"/>
  </dataFields>
  <chartFormats count="1">
    <chartFormat chart="0" format="1"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eDaten_1" connectionId="1" xr16:uid="{81C71A79-CF8C-484A-996C-8A457B1B7D2F}" autoFormatId="16" applyNumberFormats="0" applyBorderFormats="0" applyFontFormats="0" applyPatternFormats="0" applyAlignmentFormats="0" applyWidthHeightFormats="0">
  <queryTableRefresh nextId="26">
    <queryTableFields count="8">
      <queryTableField id="13" name="Jahr" tableColumnId="13"/>
      <queryTableField id="12" name="Monat" tableColumnId="12"/>
      <queryTableField id="3" name="Beginn" tableColumnId="3"/>
      <queryTableField id="7" name="In Ordner" tableColumnId="7"/>
      <queryTableField id="14" name="Projekt" tableColumnId="14"/>
      <queryTableField id="15" name="FoC" tableColumnId="15"/>
      <queryTableField id="22" name="Tätigkeitsnachweis Text" tableColumnId="22"/>
      <queryTableField id="25" name="Aufwände zur Verrechnung" tableColumnId="23"/>
    </queryTableFields>
  </queryTableRefresh>
</queryTable>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Projekt" xr10:uid="{C90B65A0-DE47-4A8B-86AA-D9737E09817A}" sourceName="Projekt">
  <pivotTables>
    <pivotTable tabId="2" name="PivotTable2"/>
  </pivotTables>
  <data>
    <tabular pivotCacheId="740461991">
      <items count="8">
        <i x="2" s="1"/>
        <i x="6" s="1"/>
        <i x="5" s="1"/>
        <i x="1" s="1"/>
        <i x="4" s="1"/>
        <i x="3" s="1"/>
        <i x="0" s="1"/>
        <i x="7"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FoC" xr10:uid="{8AC5EA01-EEDD-498E-A1E0-58E0FAAF9262}" sourceName="FoC">
  <pivotTables>
    <pivotTable tabId="2" name="PivotTable2"/>
  </pivotTables>
  <data>
    <tabular pivotCacheId="740461991">
      <items count="2">
        <i x="0" s="1"/>
        <i x="1"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Monat" xr10:uid="{E585840B-5830-4806-9102-44A2CE8E0DE6}" sourceName="Monat">
  <pivotTables>
    <pivotTable tabId="2" name="PivotTable2"/>
  </pivotTables>
  <data>
    <tabular pivotCacheId="740461991">
      <items count="1">
        <i x="0"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Jahr" xr10:uid="{6C7D42BA-6ED9-4650-ABED-1DDE42F9504D}" sourceName="Jahr">
  <pivotTables>
    <pivotTable tabId="2" name="PivotTable2"/>
  </pivotTables>
  <data>
    <tabular pivotCacheId="740461991">
      <items count="1">
        <i x="0" s="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Jahr1" xr10:uid="{3619F553-C557-4F74-AE05-90CCB73E0547}" sourceName="Jahr">
  <extLst>
    <x:ext xmlns:x15="http://schemas.microsoft.com/office/spreadsheetml/2010/11/main" uri="{2F2917AC-EB37-4324-AD4E-5DD8C200BD13}">
      <x15:tableSlicerCache tableId="2" column="13"/>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Monat1" xr10:uid="{109D4C6A-F8E1-46AC-A84A-AB18ABC50CC0}" sourceName="Monat">
  <extLst>
    <x:ext xmlns:x15="http://schemas.microsoft.com/office/spreadsheetml/2010/11/main" uri="{2F2917AC-EB37-4324-AD4E-5DD8C200BD13}">
      <x15:tableSlicerCache tableId="2" column="12"/>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Projekt1" xr10:uid="{8D208063-0D55-4FD1-99A2-FDD2F4C5DF08}" sourceName="Projekt">
  <extLst>
    <x:ext xmlns:x15="http://schemas.microsoft.com/office/spreadsheetml/2010/11/main" uri="{2F2917AC-EB37-4324-AD4E-5DD8C200BD13}">
      <x15:tableSlicerCache tableId="2" column="14"/>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Datenschnitt_FoC1" xr10:uid="{8285B1AE-A1FB-4B3F-A575-86F63DC89D7E}" sourceName="FoC">
  <extLst>
    <x:ext xmlns:x15="http://schemas.microsoft.com/office/spreadsheetml/2010/11/main" uri="{2F2917AC-EB37-4324-AD4E-5DD8C200BD13}">
      <x15:tableSlicerCache tableId="2" column="15"/>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Projekt" xr10:uid="{184AA7E9-7131-46E2-B482-CE12C80CC3DC}" cache="Datenschnitt_Projekt" caption="Projekt" rowHeight="257175"/>
  <slicer name="FoC" xr10:uid="{DABC2CF7-1A0B-4918-8242-725145E77473}" cache="Datenschnitt_FoC" caption="FoC" rowHeight="257175"/>
  <slicer name="Monat" xr10:uid="{0E646598-856A-479C-A92D-2FE97739AEDF}" cache="Datenschnitt_Monat" caption="Monat" rowHeight="257175"/>
  <slicer name="Jahr" xr10:uid="{CBF50A45-E023-4A43-846A-C648A1D86A34}" cache="Datenschnitt_Jahr" caption="Jahr" rowHeight="25717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Jahr 1" xr10:uid="{E8CA95EE-7F3C-432E-8126-5F02EB5F0956}" cache="Datenschnitt_Jahr1" caption="Jahr" rowHeight="257175"/>
  <slicer name="Monat 1" xr10:uid="{218DDE59-F25F-4E77-AA2F-2010133E1FE3}" cache="Datenschnitt_Monat1" caption="Monat" rowHeight="257175"/>
  <slicer name="Projekt 1" xr10:uid="{2759B86E-A64E-40E8-80F0-C4F2F65F6DEE}" cache="Datenschnitt_Projekt1" caption="Projekt" rowHeight="257175"/>
  <slicer name="FoC 1" xr10:uid="{E3087B61-69F6-4772-AD80-6DA5E3A1501C}" cache="Datenschnitt_FoC1" caption="FoC" rowHeight="257175"/>
</slicers>
</file>

<file path=xl/tables/_rels/table2.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CEE0D4D-8730-4334-AC26-73541D49012C}" name="Outlookdaten" displayName="Outlookdaten" ref="A1:V9" totalsRowShown="0">
  <autoFilter ref="A1:V9" xr:uid="{7CEE0D4D-8730-4334-AC26-73541D49012C}"/>
  <tableColumns count="22">
    <tableColumn id="1" xr3:uid="{0C54B89D-1D94-4AF6-AE4C-5F48863678CF}" name="Betreff"/>
    <tableColumn id="2" xr3:uid="{43CCF35E-9291-4E00-95F3-91BA6E6ADFE0}" name="Ort"/>
    <tableColumn id="3" xr3:uid="{AFF87301-867A-46E6-9263-143B3FD38FA0}" name="Beginn" dataDxfId="26"/>
    <tableColumn id="4" xr3:uid="{BDEE0429-E64F-4392-A825-FBE2A8534388}" name="Ende" dataDxfId="25"/>
    <tableColumn id="5" xr3:uid="{75FB9575-BC44-495C-A752-8BA861E8F26A}" name="Serientyp"/>
    <tableColumn id="6" xr3:uid="{6FDBAD44-495C-431D-A59C-F19E44FE4DBF}" name="Kategorien"/>
    <tableColumn id="7" xr3:uid="{DCFD78BC-1A38-4612-85EF-798282182EDD}" name="In Ordner"/>
    <tableColumn id="13" xr3:uid="{D1735876-1272-49DA-A645-EBE5057DBD26}" name="Beginn-berechnung" dataDxfId="24">
      <calculatedColumnFormula>MID(Outlookdaten[[#This Row],[Beginn]],4,16)</calculatedColumnFormula>
    </tableColumn>
    <tableColumn id="14" xr3:uid="{0E5A3022-1925-4B73-A7FE-08E64950307E}" name="Ende-berechnet" dataDxfId="23">
      <calculatedColumnFormula>MID(Outlookdaten[[#This Row],[Ende]],4,16)</calculatedColumnFormula>
    </tableColumn>
    <tableColumn id="15" xr3:uid="{EF7AE446-757D-41A5-A6C2-2FBFF68B3EA0}" name="Dauer des Termins" dataDxfId="22">
      <calculatedColumnFormula>Outlookdaten[[#This Row],[Ende-berechnet]]-Outlookdaten[[#This Row],[Beginn-berechnung]]</calculatedColumnFormula>
    </tableColumn>
    <tableColumn id="25" xr3:uid="{E0133EC5-A2FC-47E5-866A-E23E2D893E18}" name="Datumsberechnung" dataDxfId="21">
      <calculatedColumnFormula>MID(Outlookdaten[[#This Row],[Beginn-berechnung]],1,10)</calculatedColumnFormula>
    </tableColumn>
    <tableColumn id="24" xr3:uid="{FAC881C1-D75F-4E11-8E33-921C10908596}" name="Monat" dataDxfId="20">
      <calculatedColumnFormula>TEXT(Outlookdaten[[#This Row],[Datumsberechnung]],"MMMM")</calculatedColumnFormula>
    </tableColumn>
    <tableColumn id="26" xr3:uid="{E7ACDFB0-9B3B-4EB2-85C5-A70910F7EBC2}" name="Jahr" dataDxfId="19">
      <calculatedColumnFormula>TEXT(Outlookdaten[[#This Row],[Datumsberechnung]],"JJJJ")</calculatedColumnFormula>
    </tableColumn>
    <tableColumn id="22" xr3:uid="{B75ADFF0-7ADC-4FDD-BB46-57F64900C54F}" name="Projekt" dataDxfId="18">
      <calculatedColumnFormula>IFERROR(MID(Outlookdaten[[#This Row],[Betreff]],2,(SEARCH("]",Outlookdaten[[#This Row],[Betreff]]))-2),"kein Projekt")</calculatedColumnFormula>
    </tableColumn>
    <tableColumn id="16" xr3:uid="{7E388F28-EEAA-403C-9508-5F71CEF4ADD5}" name="FoC" dataDxfId="17">
      <calculatedColumnFormula>IFERROR(IF(SEARCH(Outlookdaten[[#Headers],[FoC]],Outlookdaten[[#This Row],[Kategorien]])&gt;0,"X","-"),"")</calculatedColumnFormula>
    </tableColumn>
    <tableColumn id="17" xr3:uid="{FACAEE15-0280-43C2-9EA9-494693E78358}" name="Aufwand - 0.25 Tag" dataDxfId="16">
      <calculatedColumnFormula>IFERROR(IF(SEARCH(Outlookdaten[[#Headers],[Aufwand - 0.25 Tag]],Outlookdaten[[#This Row],[Kategorien]])&gt;0,"X","-"),"")</calculatedColumnFormula>
    </tableColumn>
    <tableColumn id="18" xr3:uid="{3693C445-2FBA-415A-8F80-EE94D6A531D4}" name="Aufwand - 0.5 Tag" dataDxfId="15">
      <calculatedColumnFormula>IFERROR(IF(SEARCH(Outlookdaten[[#Headers],[Aufwand - 0.5 Tag]],Outlookdaten[[#This Row],[Kategorien]])&gt;0,"X","-"),"")</calculatedColumnFormula>
    </tableColumn>
    <tableColumn id="19" xr3:uid="{A409AB39-0B58-48CC-BC23-C3437DB44F65}" name="Aufwand - 0.75 Tag" dataDxfId="14">
      <calculatedColumnFormula>IFERROR(IF(SEARCH(Outlookdaten[[#Headers],[Aufwand - 0.75 Tag]],Outlookdaten[[#This Row],[Kategorien]])&gt;0,"X","-"),"")</calculatedColumnFormula>
    </tableColumn>
    <tableColumn id="20" xr3:uid="{7EC63834-C192-43FE-B487-A735AFD7D298}" name="Aufwand - 1 Tag" dataDxfId="13">
      <calculatedColumnFormula>IFERROR(IF(SEARCH(Outlookdaten[[#Headers],[Aufwand - 1 Tag]],Outlookdaten[[#This Row],[Kategorien]])&gt;0,"X","-"),"")</calculatedColumnFormula>
    </tableColumn>
    <tableColumn id="21" xr3:uid="{2CB11844-0DE5-4182-A233-473599EF3080}" name="Interne Meetings" dataDxfId="12">
      <calculatedColumnFormula>IFERROR(IF(SEARCH(Outlookdaten[[#Headers],[Interne Meetings]],Outlookdaten[[#This Row],[Kategorien]])&gt;0,"X","-"),"")</calculatedColumnFormula>
    </tableColumn>
    <tableColumn id="23" xr3:uid="{A1052F30-437A-4BCF-B079-81B03992E519}" name="Aufwände zur Verrechnung" dataDxfId="11">
      <calculatedColumnFormula>IF(Outlookdaten[[#This Row],[Aufwand - 1 Tag]]="X",1,IF(Outlookdaten[[#This Row],[Aufwand - 0.75 Tag]]="X",0.75,IF(Outlookdaten[[#This Row],[Aufwand - 0.5 Tag]]="X",0.5,IF(Outlookdaten[[#This Row],[Aufwand - 0.25 Tag]]="X",0.25,""))))</calculatedColumnFormula>
    </tableColumn>
    <tableColumn id="27" xr3:uid="{C3093709-76CE-40A6-A5FE-664BB97B0DB6}" name="Tätigkeitsnachweis Text" dataDxfId="10">
      <calculatedColumnFormula>Outlookdaten[[#This Row],[Betreff]] &amp; CHAR(10) &amp; "Durchgeführt am " &amp; Outlookdaten[[#This Row],[Datumsberechnung]] &amp; " mit einem Aufwand von " &amp;Outlookdaten[[#This Row],[Aufwände zur Verrechnung]] &amp; "Tag(e)"</calculatedColumnFormula>
    </tableColum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E9A726B-C82A-4035-B0B9-D016B1BA8765}" name="Tätigkeitsnachweise" displayName="Tätigkeitsnachweise" ref="B2:I11" tableType="queryTable" totalsRowCount="1">
  <autoFilter ref="B2:I10" xr:uid="{FE9A726B-C82A-4035-B0B9-D016B1BA8765}"/>
  <tableColumns count="8">
    <tableColumn id="13" xr3:uid="{284D568C-9AD9-4ADD-9B7F-F6118ADB0561}" uniqueName="13" name="Jahr" totalsRowLabel="Ergebnis" queryTableFieldId="13" dataDxfId="9"/>
    <tableColumn id="12" xr3:uid="{E0A60427-AED5-4DCE-98F2-5A0F9A6402B3}" uniqueName="12" name="Monat" queryTableFieldId="12" dataDxfId="8"/>
    <tableColumn id="3" xr3:uid="{D200C43B-5864-4214-8896-2259F9A0BFBD}" uniqueName="3" name="Beginn" queryTableFieldId="3" dataDxfId="7"/>
    <tableColumn id="7" xr3:uid="{3B17EF98-B518-4446-B78D-6BE1D3BFE459}" uniqueName="7" name="In Ordner" queryTableFieldId="7" dataDxfId="6"/>
    <tableColumn id="14" xr3:uid="{EC568B63-F773-4950-840B-6F1B47211409}" uniqueName="14" name="Projekt" queryTableFieldId="14" dataDxfId="5"/>
    <tableColumn id="15" xr3:uid="{6EBB6125-F01A-4431-A96A-D0C440BA7E76}" uniqueName="15" name="FoC" queryTableFieldId="15" dataDxfId="4"/>
    <tableColumn id="22" xr3:uid="{A5BBC034-D3CA-4341-A50B-04B9D1403AF8}" uniqueName="22" name="Tätigkeitsnachweis Text" queryTableFieldId="22" dataDxfId="2" totalsRowDxfId="3"/>
    <tableColumn id="23" xr3:uid="{FDECE5E2-79F8-4308-B538-11C96BB61E2D}" uniqueName="23" name="Aufwände zur Verrechnung" totalsRowFunction="sum" queryTableFieldId="25" dataDxfId="0" totalsRowDxfId="1"/>
  </tableColumns>
  <tableStyleInfo name="TableStyleMedium9"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table" Target="../tables/table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CD2A5-AA46-4425-B4E7-F5CCDA5B89A8}">
  <dimension ref="A1:V9"/>
  <sheetViews>
    <sheetView workbookViewId="0">
      <selection activeCell="Q2" sqref="Q2"/>
    </sheetView>
  </sheetViews>
  <sheetFormatPr defaultColWidth="11.42578125" defaultRowHeight="15"/>
  <cols>
    <col min="1" max="1" width="38.7109375" bestFit="1" customWidth="1"/>
    <col min="2" max="2" width="12.7109375" bestFit="1" customWidth="1"/>
    <col min="3" max="3" width="18.42578125" bestFit="1" customWidth="1"/>
    <col min="4" max="4" width="18.140625" bestFit="1" customWidth="1"/>
    <col min="5" max="5" width="14.28515625" bestFit="1" customWidth="1"/>
    <col min="6" max="6" width="30.85546875" customWidth="1"/>
    <col min="7" max="7" width="11.7109375" bestFit="1" customWidth="1"/>
    <col min="8" max="8" width="21" bestFit="1" customWidth="1"/>
    <col min="9" max="9" width="17.85546875" bestFit="1" customWidth="1"/>
    <col min="10" max="10" width="17.28515625" bestFit="1" customWidth="1"/>
    <col min="11" max="14" width="17.28515625" customWidth="1"/>
    <col min="16" max="18" width="19.7109375" bestFit="1" customWidth="1"/>
    <col min="19" max="19" width="17" bestFit="1" customWidth="1"/>
    <col min="20" max="20" width="18.7109375" bestFit="1" customWidth="1"/>
    <col min="22" max="22" width="94.85546875" bestFit="1" customWidth="1"/>
  </cols>
  <sheetData>
    <row r="1" spans="1:22">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row>
    <row r="2" spans="1:22">
      <c r="A2" t="s">
        <v>22</v>
      </c>
      <c r="B2" t="s">
        <v>23</v>
      </c>
      <c r="C2" s="2" t="s">
        <v>24</v>
      </c>
      <c r="D2" s="2" t="s">
        <v>25</v>
      </c>
      <c r="E2" t="s">
        <v>26</v>
      </c>
      <c r="F2" t="s">
        <v>27</v>
      </c>
      <c r="G2" t="s">
        <v>28</v>
      </c>
      <c r="H2" t="str">
        <f>MID(Outlookdaten[[#This Row],[Beginn]],4,16)</f>
        <v>01.05.2024 08:00</v>
      </c>
      <c r="I2" t="str">
        <f>MID(Outlookdaten[[#This Row],[Ende]],4,16)</f>
        <v>01.05.2024 10:00</v>
      </c>
      <c r="J2" s="3">
        <f>Outlookdaten[[#This Row],[Ende-berechnet]]-Outlookdaten[[#This Row],[Beginn-berechnung]]</f>
        <v>8.3333333328482695E-2</v>
      </c>
      <c r="K2" s="1" t="str">
        <f>MID(Outlookdaten[[#This Row],[Beginn-berechnung]],1,10)</f>
        <v>01.05.2024</v>
      </c>
      <c r="L2" s="3" t="str">
        <f>TEXT(Outlookdaten[[#This Row],[Datumsberechnung]],"MMMM")</f>
        <v>Mai</v>
      </c>
      <c r="M2" s="3" t="str">
        <f>TEXT(Outlookdaten[[#This Row],[Datumsberechnung]],"JJJJ")</f>
        <v>2024</v>
      </c>
      <c r="N2" s="3" t="str">
        <f>IFERROR(MID(Outlookdaten[[#This Row],[Betreff]],2,(SEARCH("]",Outlookdaten[[#This Row],[Betreff]]))-2),"kein Projekt")</f>
        <v>P-Projektnr</v>
      </c>
      <c r="O2" s="4" t="str">
        <f>IFERROR(IF(SEARCH(Outlookdaten[[#Headers],[FoC]],Outlookdaten[[#This Row],[Kategorien]])&gt;0,"X","-"),"")</f>
        <v/>
      </c>
      <c r="P2" s="4" t="str">
        <f>IFERROR(IF(SEARCH(Outlookdaten[[#Headers],[Aufwand - 0.25 Tag]],Outlookdaten[[#This Row],[Kategorien]])&gt;0,"X","-"),"")</f>
        <v>X</v>
      </c>
      <c r="Q2" s="4" t="str">
        <f>IFERROR(IF(SEARCH(Outlookdaten[[#Headers],[Aufwand - 0.5 Tag]],Outlookdaten[[#This Row],[Kategorien]])&gt;0,"X","-"),"")</f>
        <v/>
      </c>
      <c r="R2" s="4" t="str">
        <f>IFERROR(IF(SEARCH(Outlookdaten[[#Headers],[Aufwand - 0.75 Tag]],Outlookdaten[[#This Row],[Kategorien]])&gt;0,"X","-"),"")</f>
        <v/>
      </c>
      <c r="S2" s="4" t="str">
        <f>IFERROR(IF(SEARCH(Outlookdaten[[#Headers],[Aufwand - 1 Tag]],Outlookdaten[[#This Row],[Kategorien]])&gt;0,"X","-"),"")</f>
        <v/>
      </c>
      <c r="T2" s="4" t="str">
        <f>IFERROR(IF(SEARCH(Outlookdaten[[#Headers],[Interne Meetings]],Outlookdaten[[#This Row],[Kategorien]])&gt;0,"X","-"),"")</f>
        <v>X</v>
      </c>
      <c r="U2" s="4">
        <f>IF(Outlookdaten[[#This Row],[Aufwand - 1 Tag]]="X",1,IF(Outlookdaten[[#This Row],[Aufwand - 0.75 Tag]]="X",0.75,IF(Outlookdaten[[#This Row],[Aufwand - 0.5 Tag]]="X",0.5,IF(Outlookdaten[[#This Row],[Aufwand - 0.25 Tag]]="X",0.25,""))))</f>
        <v>0.25</v>
      </c>
      <c r="V2" s="4" t="str">
        <f>Outlookdaten[[#This Row],[Betreff]] &amp; CHAR(10) &amp; "Durchgeführt am " &amp; Outlookdaten[[#This Row],[Datumsberechnung]] &amp; " mit einem Aufwand von " &amp;Outlookdaten[[#This Row],[Aufwände zur Verrechnung]] &amp; "Tag(e)"</f>
        <v>[P-Projektnr] Mustertext
Durchgeführt am 01.05.2024 mit einem Aufwand von 0,25Tag(e)</v>
      </c>
    </row>
    <row r="3" spans="1:22">
      <c r="A3" t="s">
        <v>29</v>
      </c>
      <c r="B3" t="s">
        <v>23</v>
      </c>
      <c r="C3" s="2" t="s">
        <v>30</v>
      </c>
      <c r="D3" s="2" t="s">
        <v>31</v>
      </c>
      <c r="E3" t="s">
        <v>26</v>
      </c>
      <c r="F3" t="s">
        <v>32</v>
      </c>
      <c r="G3" t="s">
        <v>28</v>
      </c>
      <c r="H3" t="str">
        <f>MID(Outlookdaten[[#This Row],[Beginn]],4,16)</f>
        <v>14.05.2024 08:00</v>
      </c>
      <c r="I3" t="str">
        <f>MID(Outlookdaten[[#This Row],[Ende]],4,16)</f>
        <v>14.05.2024 12:00</v>
      </c>
      <c r="J3" s="3">
        <f>Outlookdaten[[#This Row],[Ende-berechnet]]-Outlookdaten[[#This Row],[Beginn-berechnung]]</f>
        <v>0.16666666666424135</v>
      </c>
      <c r="K3" s="1" t="str">
        <f>MID(Outlookdaten[[#This Row],[Beginn-berechnung]],1,10)</f>
        <v>14.05.2024</v>
      </c>
      <c r="L3" s="3" t="str">
        <f>TEXT(Outlookdaten[[#This Row],[Datumsberechnung]],"MMMM")</f>
        <v>Mai</v>
      </c>
      <c r="M3" s="3" t="str">
        <f>TEXT(Outlookdaten[[#This Row],[Datumsberechnung]],"JJJJ")</f>
        <v>2024</v>
      </c>
      <c r="N3" s="3" t="str">
        <f>IFERROR(MID(Outlookdaten[[#This Row],[Betreff]],2,(SEARCH("]",Outlookdaten[[#This Row],[Betreff]]))-2),"kein Projekt")</f>
        <v>P-1220</v>
      </c>
      <c r="O3" s="4" t="str">
        <f>IFERROR(IF(SEARCH(Outlookdaten[[#Headers],[FoC]],Outlookdaten[[#This Row],[Kategorien]])&gt;0,"X","-"),"")</f>
        <v>X</v>
      </c>
      <c r="P3" s="4" t="str">
        <f>IFERROR(IF(SEARCH(Outlookdaten[[#Headers],[Aufwand - 0.25 Tag]],Outlookdaten[[#This Row],[Kategorien]])&gt;0,"X","-"),"")</f>
        <v/>
      </c>
      <c r="Q3" s="4" t="str">
        <f>IFERROR(IF(SEARCH(Outlookdaten[[#Headers],[Aufwand - 0.5 Tag]],Outlookdaten[[#This Row],[Kategorien]])&gt;0,"X","-"),"")</f>
        <v/>
      </c>
      <c r="R3" s="4" t="str">
        <f>IFERROR(IF(SEARCH(Outlookdaten[[#Headers],[Aufwand - 0.75 Tag]],Outlookdaten[[#This Row],[Kategorien]])&gt;0,"X","-"),"")</f>
        <v/>
      </c>
      <c r="S3" s="4" t="str">
        <f>IFERROR(IF(SEARCH(Outlookdaten[[#Headers],[Aufwand - 1 Tag]],Outlookdaten[[#This Row],[Kategorien]])&gt;0,"X","-"),"")</f>
        <v>X</v>
      </c>
      <c r="T3" s="4" t="str">
        <f>IFERROR(IF(SEARCH(Outlookdaten[[#Headers],[Interne Meetings]],Outlookdaten[[#This Row],[Kategorien]])&gt;0,"X","-"),"")</f>
        <v/>
      </c>
      <c r="U3" s="4">
        <f>IF(Outlookdaten[[#This Row],[Aufwand - 1 Tag]]="X",1,IF(Outlookdaten[[#This Row],[Aufwand - 0.75 Tag]]="X",0.75,IF(Outlookdaten[[#This Row],[Aufwand - 0.5 Tag]]="X",0.5,IF(Outlookdaten[[#This Row],[Aufwand - 0.25 Tag]]="X",0.25,""))))</f>
        <v>1</v>
      </c>
      <c r="V3" s="4" t="str">
        <f>Outlookdaten[[#This Row],[Betreff]] &amp; CHAR(10) &amp; "Durchgeführt am " &amp; Outlookdaten[[#This Row],[Datumsberechnung]] &amp; " mit einem Aufwand von " &amp;Outlookdaten[[#This Row],[Aufwände zur Verrechnung]] &amp; "Tag(e)"</f>
        <v>[P-1220] Erstellung der WBS Struktur
Durchgeführt am 14.05.2024 mit einem Aufwand von 1Tag(e)</v>
      </c>
    </row>
    <row r="4" spans="1:22">
      <c r="A4" t="s">
        <v>33</v>
      </c>
      <c r="B4" t="s">
        <v>23</v>
      </c>
      <c r="C4" s="2" t="s">
        <v>34</v>
      </c>
      <c r="D4" s="2" t="s">
        <v>35</v>
      </c>
      <c r="E4" t="s">
        <v>26</v>
      </c>
      <c r="F4" t="s">
        <v>19</v>
      </c>
      <c r="G4" t="s">
        <v>28</v>
      </c>
      <c r="H4" t="str">
        <f>MID(Outlookdaten[[#This Row],[Beginn]],4,16)</f>
        <v>21.05.2024 08:00</v>
      </c>
      <c r="I4" t="str">
        <f>MID(Outlookdaten[[#This Row],[Ende]],4,16)</f>
        <v>21.05.2024 10:30</v>
      </c>
      <c r="J4" s="3">
        <f>Outlookdaten[[#This Row],[Ende-berechnet]]-Outlookdaten[[#This Row],[Beginn-berechnung]]</f>
        <v>0.10416666666424135</v>
      </c>
      <c r="K4" s="1" t="str">
        <f>MID(Outlookdaten[[#This Row],[Beginn-berechnung]],1,10)</f>
        <v>21.05.2024</v>
      </c>
      <c r="L4" s="3" t="str">
        <f>TEXT(Outlookdaten[[#This Row],[Datumsberechnung]],"MMMM")</f>
        <v>Mai</v>
      </c>
      <c r="M4" s="3" t="str">
        <f>TEXT(Outlookdaten[[#This Row],[Datumsberechnung]],"JJJJ")</f>
        <v>2024</v>
      </c>
      <c r="N4" s="3" t="str">
        <f>IFERROR(MID(Outlookdaten[[#This Row],[Betreff]],2,(SEARCH("]",Outlookdaten[[#This Row],[Betreff]]))-2),"kein Projekt")</f>
        <v>kein Projekt</v>
      </c>
      <c r="O4" s="4" t="str">
        <f>IFERROR(IF(SEARCH(Outlookdaten[[#Headers],[FoC]],Outlookdaten[[#This Row],[Kategorien]])&gt;0,"X","-"),"")</f>
        <v/>
      </c>
      <c r="P4" s="4" t="str">
        <f>IFERROR(IF(SEARCH(Outlookdaten[[#Headers],[Aufwand - 0.25 Tag]],Outlookdaten[[#This Row],[Kategorien]])&gt;0,"X","-"),"")</f>
        <v/>
      </c>
      <c r="Q4" s="4" t="str">
        <f>IFERROR(IF(SEARCH(Outlookdaten[[#Headers],[Aufwand - 0.5 Tag]],Outlookdaten[[#This Row],[Kategorien]])&gt;0,"X","-"),"")</f>
        <v/>
      </c>
      <c r="R4" s="4" t="str">
        <f>IFERROR(IF(SEARCH(Outlookdaten[[#Headers],[Aufwand - 0.75 Tag]],Outlookdaten[[#This Row],[Kategorien]])&gt;0,"X","-"),"")</f>
        <v/>
      </c>
      <c r="S4" s="4" t="str">
        <f>IFERROR(IF(SEARCH(Outlookdaten[[#Headers],[Aufwand - 1 Tag]],Outlookdaten[[#This Row],[Kategorien]])&gt;0,"X","-"),"")</f>
        <v/>
      </c>
      <c r="T4" s="4" t="str">
        <f>IFERROR(IF(SEARCH(Outlookdaten[[#Headers],[Interne Meetings]],Outlookdaten[[#This Row],[Kategorien]])&gt;0,"X","-"),"")</f>
        <v>X</v>
      </c>
      <c r="U4" s="4" t="str">
        <f>IF(Outlookdaten[[#This Row],[Aufwand - 1 Tag]]="X",1,IF(Outlookdaten[[#This Row],[Aufwand - 0.75 Tag]]="X",0.75,IF(Outlookdaten[[#This Row],[Aufwand - 0.5 Tag]]="X",0.5,IF(Outlookdaten[[#This Row],[Aufwand - 0.25 Tag]]="X",0.25,""))))</f>
        <v/>
      </c>
      <c r="V4" s="4" t="str">
        <f>Outlookdaten[[#This Row],[Betreff]] &amp; CHAR(10) &amp; "Durchgeführt am " &amp; Outlookdaten[[#This Row],[Datumsberechnung]] &amp; " mit einem Aufwand von " &amp;Outlookdaten[[#This Row],[Aufwände zur Verrechnung]] &amp; "Tag(e)"</f>
        <v>wöchentliches Firmenmeeting
Durchgeführt am 21.05.2024 mit einem Aufwand von Tag(e)</v>
      </c>
    </row>
    <row r="5" spans="1:22">
      <c r="A5" t="s">
        <v>36</v>
      </c>
      <c r="C5" s="2" t="s">
        <v>37</v>
      </c>
      <c r="D5" s="2" t="s">
        <v>38</v>
      </c>
      <c r="E5" t="s">
        <v>26</v>
      </c>
      <c r="F5" t="s">
        <v>18</v>
      </c>
      <c r="G5" t="s">
        <v>28</v>
      </c>
      <c r="H5" t="str">
        <f>MID(Outlookdaten[[#This Row],[Beginn]],4,16)</f>
        <v>21.05.2024 11:00</v>
      </c>
      <c r="I5" t="str">
        <f>MID(Outlookdaten[[#This Row],[Ende]],4,16)</f>
        <v>21.05.2024 17:00</v>
      </c>
      <c r="J5" s="3">
        <f>Outlookdaten[[#This Row],[Ende-berechnet]]-Outlookdaten[[#This Row],[Beginn-berechnung]]</f>
        <v>0.25</v>
      </c>
      <c r="K5" s="1" t="str">
        <f>MID(Outlookdaten[[#This Row],[Beginn-berechnung]],1,10)</f>
        <v>21.05.2024</v>
      </c>
      <c r="L5" s="3" t="str">
        <f>TEXT(Outlookdaten[[#This Row],[Datumsberechnung]],"MMMM")</f>
        <v>Mai</v>
      </c>
      <c r="M5" s="3" t="str">
        <f>TEXT(Outlookdaten[[#This Row],[Datumsberechnung]],"JJJJ")</f>
        <v>2024</v>
      </c>
      <c r="N5" s="3" t="str">
        <f>IFERROR(MID(Outlookdaten[[#This Row],[Betreff]],2,(SEARCH("]",Outlookdaten[[#This Row],[Betreff]]))-2),"kein Projekt")</f>
        <v>P-1280</v>
      </c>
      <c r="O5" s="4" t="str">
        <f>IFERROR(IF(SEARCH(Outlookdaten[[#Headers],[FoC]],Outlookdaten[[#This Row],[Kategorien]])&gt;0,"X","-"),"")</f>
        <v/>
      </c>
      <c r="P5" s="4" t="str">
        <f>IFERROR(IF(SEARCH(Outlookdaten[[#Headers],[Aufwand - 0.25 Tag]],Outlookdaten[[#This Row],[Kategorien]])&gt;0,"X","-"),"")</f>
        <v/>
      </c>
      <c r="Q5" s="4" t="str">
        <f>IFERROR(IF(SEARCH(Outlookdaten[[#Headers],[Aufwand - 0.5 Tag]],Outlookdaten[[#This Row],[Kategorien]])&gt;0,"X","-"),"")</f>
        <v/>
      </c>
      <c r="R5" s="4" t="str">
        <f>IFERROR(IF(SEARCH(Outlookdaten[[#Headers],[Aufwand - 0.75 Tag]],Outlookdaten[[#This Row],[Kategorien]])&gt;0,"X","-"),"")</f>
        <v/>
      </c>
      <c r="S5" s="4" t="str">
        <f>IFERROR(IF(SEARCH(Outlookdaten[[#Headers],[Aufwand - 1 Tag]],Outlookdaten[[#This Row],[Kategorien]])&gt;0,"X","-"),"")</f>
        <v>X</v>
      </c>
      <c r="T5" s="4" t="str">
        <f>IFERROR(IF(SEARCH(Outlookdaten[[#Headers],[Interne Meetings]],Outlookdaten[[#This Row],[Kategorien]])&gt;0,"X","-"),"")</f>
        <v/>
      </c>
      <c r="U5" s="4">
        <f>IF(Outlookdaten[[#This Row],[Aufwand - 1 Tag]]="X",1,IF(Outlookdaten[[#This Row],[Aufwand - 0.75 Tag]]="X",0.75,IF(Outlookdaten[[#This Row],[Aufwand - 0.5 Tag]]="X",0.5,IF(Outlookdaten[[#This Row],[Aufwand - 0.25 Tag]]="X",0.25,""))))</f>
        <v>1</v>
      </c>
      <c r="V5" s="4" t="str">
        <f>Outlookdaten[[#This Row],[Betreff]] &amp; CHAR(10) &amp; "Durchgeführt am " &amp; Outlookdaten[[#This Row],[Datumsberechnung]] &amp; " mit einem Aufwand von " &amp;Outlookdaten[[#This Row],[Aufwände zur Verrechnung]] &amp; "Tag(e)"</f>
        <v>[P-1280] Abstimmungsgespräch mit Kunde
Durchgeführt am 21.05.2024 mit einem Aufwand von 1Tag(e)</v>
      </c>
    </row>
    <row r="6" spans="1:22">
      <c r="A6" t="s">
        <v>39</v>
      </c>
      <c r="C6" s="2" t="s">
        <v>40</v>
      </c>
      <c r="D6" s="2" t="s">
        <v>41</v>
      </c>
      <c r="E6" t="s">
        <v>26</v>
      </c>
      <c r="F6" t="s">
        <v>42</v>
      </c>
      <c r="G6" t="s">
        <v>28</v>
      </c>
      <c r="H6" t="str">
        <f>MID(Outlookdaten[[#This Row],[Beginn]],4,16)</f>
        <v>23.05.2024 10:00</v>
      </c>
      <c r="I6" t="str">
        <f>MID(Outlookdaten[[#This Row],[Ende]],4,16)</f>
        <v>23.05.2024 12:00</v>
      </c>
      <c r="J6" s="3">
        <f>Outlookdaten[[#This Row],[Ende-berechnet]]-Outlookdaten[[#This Row],[Beginn-berechnung]]</f>
        <v>8.3333333335758653E-2</v>
      </c>
      <c r="K6" s="1" t="str">
        <f>MID(Outlookdaten[[#This Row],[Beginn-berechnung]],1,10)</f>
        <v>23.05.2024</v>
      </c>
      <c r="L6" s="3" t="str">
        <f>TEXT(Outlookdaten[[#This Row],[Datumsberechnung]],"MMMM")</f>
        <v>Mai</v>
      </c>
      <c r="M6" s="3" t="str">
        <f>TEXT(Outlookdaten[[#This Row],[Datumsberechnung]],"JJJJ")</f>
        <v>2024</v>
      </c>
      <c r="N6" s="3" t="str">
        <f>IFERROR(MID(Outlookdaten[[#This Row],[Betreff]],2,(SEARCH("]",Outlookdaten[[#This Row],[Betreff]]))-2),"kein Projekt")</f>
        <v>P-1230</v>
      </c>
      <c r="O6" s="4" t="str">
        <f>IFERROR(IF(SEARCH(Outlookdaten[[#Headers],[FoC]],Outlookdaten[[#This Row],[Kategorien]])&gt;0,"X","-"),"")</f>
        <v/>
      </c>
      <c r="P6" s="4" t="str">
        <f>IFERROR(IF(SEARCH(Outlookdaten[[#Headers],[Aufwand - 0.25 Tag]],Outlookdaten[[#This Row],[Kategorien]])&gt;0,"X","-"),"")</f>
        <v/>
      </c>
      <c r="Q6" s="4" t="str">
        <f>IFERROR(IF(SEARCH(Outlookdaten[[#Headers],[Aufwand - 0.5 Tag]],Outlookdaten[[#This Row],[Kategorien]])&gt;0,"X","-"),"")</f>
        <v/>
      </c>
      <c r="R6" s="4" t="str">
        <f>IFERROR(IF(SEARCH(Outlookdaten[[#Headers],[Aufwand - 0.75 Tag]],Outlookdaten[[#This Row],[Kategorien]])&gt;0,"X","-"),"")</f>
        <v>X</v>
      </c>
      <c r="S6" s="4" t="str">
        <f>IFERROR(IF(SEARCH(Outlookdaten[[#Headers],[Aufwand - 1 Tag]],Outlookdaten[[#This Row],[Kategorien]])&gt;0,"X","-"),"")</f>
        <v/>
      </c>
      <c r="T6" s="4" t="str">
        <f>IFERROR(IF(SEARCH(Outlookdaten[[#Headers],[Interne Meetings]],Outlookdaten[[#This Row],[Kategorien]])&gt;0,"X","-"),"")</f>
        <v/>
      </c>
      <c r="U6" s="4">
        <f>IF(Outlookdaten[[#This Row],[Aufwand - 1 Tag]]="X",1,IF(Outlookdaten[[#This Row],[Aufwand - 0.75 Tag]]="X",0.75,IF(Outlookdaten[[#This Row],[Aufwand - 0.5 Tag]]="X",0.5,IF(Outlookdaten[[#This Row],[Aufwand - 0.25 Tag]]="X",0.25,""))))</f>
        <v>0.75</v>
      </c>
      <c r="V6" s="4" t="str">
        <f>Outlookdaten[[#This Row],[Betreff]] &amp; CHAR(10) &amp; "Durchgeführt am " &amp; Outlookdaten[[#This Row],[Datumsberechnung]] &amp; " mit einem Aufwand von " &amp;Outlookdaten[[#This Row],[Aufwände zur Verrechnung]] &amp; "Tag(e)"</f>
        <v>[P-1230] Abstimmungsgespräch mit Kunde
Durchgeführt am 23.05.2024 mit einem Aufwand von 0,75Tag(e)</v>
      </c>
    </row>
    <row r="7" spans="1:22">
      <c r="A7" t="s">
        <v>39</v>
      </c>
      <c r="C7" s="2" t="s">
        <v>43</v>
      </c>
      <c r="D7" s="2" t="s">
        <v>44</v>
      </c>
      <c r="E7" t="s">
        <v>26</v>
      </c>
      <c r="F7" t="s">
        <v>18</v>
      </c>
      <c r="G7" t="s">
        <v>28</v>
      </c>
      <c r="H7" t="str">
        <f>MID(Outlookdaten[[#This Row],[Beginn]],4,16)</f>
        <v>23.05.2024 13:30</v>
      </c>
      <c r="I7" t="str">
        <f>MID(Outlookdaten[[#This Row],[Ende]],4,16)</f>
        <v>23.05.2024 18:00</v>
      </c>
      <c r="J7" s="3">
        <f>Outlookdaten[[#This Row],[Ende-berechnet]]-Outlookdaten[[#This Row],[Beginn-berechnung]]</f>
        <v>0.1875</v>
      </c>
      <c r="K7" s="1" t="str">
        <f>MID(Outlookdaten[[#This Row],[Beginn-berechnung]],1,10)</f>
        <v>23.05.2024</v>
      </c>
      <c r="L7" s="3" t="str">
        <f>TEXT(Outlookdaten[[#This Row],[Datumsberechnung]],"MMMM")</f>
        <v>Mai</v>
      </c>
      <c r="M7" s="3" t="str">
        <f>TEXT(Outlookdaten[[#This Row],[Datumsberechnung]],"JJJJ")</f>
        <v>2024</v>
      </c>
      <c r="N7" s="3" t="str">
        <f>IFERROR(MID(Outlookdaten[[#This Row],[Betreff]],2,(SEARCH("]",Outlookdaten[[#This Row],[Betreff]]))-2),"kein Projekt")</f>
        <v>P-1230</v>
      </c>
      <c r="O7" s="4" t="str">
        <f>IFERROR(IF(SEARCH(Outlookdaten[[#Headers],[FoC]],Outlookdaten[[#This Row],[Kategorien]])&gt;0,"X","-"),"")</f>
        <v/>
      </c>
      <c r="P7" s="4" t="str">
        <f>IFERROR(IF(SEARCH(Outlookdaten[[#Headers],[Aufwand - 0.25 Tag]],Outlookdaten[[#This Row],[Kategorien]])&gt;0,"X","-"),"")</f>
        <v/>
      </c>
      <c r="Q7" s="4" t="str">
        <f>IFERROR(IF(SEARCH(Outlookdaten[[#Headers],[Aufwand - 0.5 Tag]],Outlookdaten[[#This Row],[Kategorien]])&gt;0,"X","-"),"")</f>
        <v/>
      </c>
      <c r="R7" s="4" t="str">
        <f>IFERROR(IF(SEARCH(Outlookdaten[[#Headers],[Aufwand - 0.75 Tag]],Outlookdaten[[#This Row],[Kategorien]])&gt;0,"X","-"),"")</f>
        <v/>
      </c>
      <c r="S7" s="4" t="str">
        <f>IFERROR(IF(SEARCH(Outlookdaten[[#Headers],[Aufwand - 1 Tag]],Outlookdaten[[#This Row],[Kategorien]])&gt;0,"X","-"),"")</f>
        <v>X</v>
      </c>
      <c r="T7" s="4" t="str">
        <f>IFERROR(IF(SEARCH(Outlookdaten[[#Headers],[Interne Meetings]],Outlookdaten[[#This Row],[Kategorien]])&gt;0,"X","-"),"")</f>
        <v/>
      </c>
      <c r="U7" s="4">
        <f>IF(Outlookdaten[[#This Row],[Aufwand - 1 Tag]]="X",1,IF(Outlookdaten[[#This Row],[Aufwand - 0.75 Tag]]="X",0.75,IF(Outlookdaten[[#This Row],[Aufwand - 0.5 Tag]]="X",0.5,IF(Outlookdaten[[#This Row],[Aufwand - 0.25 Tag]]="X",0.25,""))))</f>
        <v>1</v>
      </c>
      <c r="V7" s="4" t="str">
        <f>Outlookdaten[[#This Row],[Betreff]] &amp; CHAR(10) &amp; "Durchgeführt am " &amp; Outlookdaten[[#This Row],[Datumsberechnung]] &amp; " mit einem Aufwand von " &amp;Outlookdaten[[#This Row],[Aufwände zur Verrechnung]] &amp; "Tag(e)"</f>
        <v>[P-1230] Abstimmungsgespräch mit Kunde
Durchgeführt am 23.05.2024 mit einem Aufwand von 1Tag(e)</v>
      </c>
    </row>
    <row r="8" spans="1:22">
      <c r="A8" t="s">
        <v>45</v>
      </c>
      <c r="C8" s="2" t="s">
        <v>46</v>
      </c>
      <c r="D8" s="2" t="s">
        <v>47</v>
      </c>
      <c r="E8" t="s">
        <v>26</v>
      </c>
      <c r="F8" t="s">
        <v>18</v>
      </c>
      <c r="G8" t="s">
        <v>28</v>
      </c>
      <c r="H8" t="str">
        <f>MID(Outlookdaten[[#This Row],[Beginn]],4,16)</f>
        <v>27.05.2024 00:00</v>
      </c>
      <c r="I8" t="str">
        <f>MID(Outlookdaten[[#This Row],[Ende]],4,16)</f>
        <v>28.05.2024 00:00</v>
      </c>
      <c r="J8" s="3">
        <f>Outlookdaten[[#This Row],[Ende-berechnet]]-Outlookdaten[[#This Row],[Beginn-berechnung]]</f>
        <v>1</v>
      </c>
      <c r="K8" s="1" t="str">
        <f>MID(Outlookdaten[[#This Row],[Beginn-berechnung]],1,10)</f>
        <v>27.05.2024</v>
      </c>
      <c r="L8" s="3" t="str">
        <f>TEXT(Outlookdaten[[#This Row],[Datumsberechnung]],"MMMM")</f>
        <v>Mai</v>
      </c>
      <c r="M8" s="3" t="str">
        <f>TEXT(Outlookdaten[[#This Row],[Datumsberechnung]],"JJJJ")</f>
        <v>2024</v>
      </c>
      <c r="N8" s="3" t="str">
        <f>IFERROR(MID(Outlookdaten[[#This Row],[Betreff]],2,(SEARCH("]",Outlookdaten[[#This Row],[Betreff]]))-2),"kein Projekt")</f>
        <v>P-1210</v>
      </c>
      <c r="O8" s="4" t="str">
        <f>IFERROR(IF(SEARCH(Outlookdaten[[#Headers],[FoC]],Outlookdaten[[#This Row],[Kategorien]])&gt;0,"X","-"),"")</f>
        <v/>
      </c>
      <c r="P8" s="4" t="str">
        <f>IFERROR(IF(SEARCH(Outlookdaten[[#Headers],[Aufwand - 0.25 Tag]],Outlookdaten[[#This Row],[Kategorien]])&gt;0,"X","-"),"")</f>
        <v/>
      </c>
      <c r="Q8" s="4" t="str">
        <f>IFERROR(IF(SEARCH(Outlookdaten[[#Headers],[Aufwand - 0.5 Tag]],Outlookdaten[[#This Row],[Kategorien]])&gt;0,"X","-"),"")</f>
        <v/>
      </c>
      <c r="R8" s="4" t="str">
        <f>IFERROR(IF(SEARCH(Outlookdaten[[#Headers],[Aufwand - 0.75 Tag]],Outlookdaten[[#This Row],[Kategorien]])&gt;0,"X","-"),"")</f>
        <v/>
      </c>
      <c r="S8" s="4" t="str">
        <f>IFERROR(IF(SEARCH(Outlookdaten[[#Headers],[Aufwand - 1 Tag]],Outlookdaten[[#This Row],[Kategorien]])&gt;0,"X","-"),"")</f>
        <v>X</v>
      </c>
      <c r="T8" s="4" t="str">
        <f>IFERROR(IF(SEARCH(Outlookdaten[[#Headers],[Interne Meetings]],Outlookdaten[[#This Row],[Kategorien]])&gt;0,"X","-"),"")</f>
        <v/>
      </c>
      <c r="U8" s="4">
        <f>IF(Outlookdaten[[#This Row],[Aufwand - 1 Tag]]="X",1,IF(Outlookdaten[[#This Row],[Aufwand - 0.75 Tag]]="X",0.75,IF(Outlookdaten[[#This Row],[Aufwand - 0.5 Tag]]="X",0.5,IF(Outlookdaten[[#This Row],[Aufwand - 0.25 Tag]]="X",0.25,""))))</f>
        <v>1</v>
      </c>
      <c r="V8" s="4" t="str">
        <f>Outlookdaten[[#This Row],[Betreff]] &amp; CHAR(10) &amp; "Durchgeführt am " &amp; Outlookdaten[[#This Row],[Datumsberechnung]] &amp; " mit einem Aufwand von " &amp;Outlookdaten[[#This Row],[Aufwände zur Verrechnung]] &amp; "Tag(e)"</f>
        <v>[P-1210] Klärung Anforderung mit IT
Durchgeführt am 27.05.2024 mit einem Aufwand von 1Tag(e)</v>
      </c>
    </row>
    <row r="9" spans="1:22">
      <c r="A9" t="s">
        <v>48</v>
      </c>
      <c r="B9" t="s">
        <v>49</v>
      </c>
      <c r="C9" s="2" t="s">
        <v>50</v>
      </c>
      <c r="D9" s="2" t="s">
        <v>51</v>
      </c>
      <c r="F9" t="s">
        <v>42</v>
      </c>
      <c r="H9" t="str">
        <f>MID(Outlookdaten[[#This Row],[Beginn]],4,16)</f>
        <v>15.05.2024 18:00</v>
      </c>
      <c r="I9" t="str">
        <f>MID(Outlookdaten[[#This Row],[Ende]],4,16)</f>
        <v>15.05.2024 20:00</v>
      </c>
      <c r="J9" s="3">
        <f>Outlookdaten[[#This Row],[Ende-berechnet]]-Outlookdaten[[#This Row],[Beginn-berechnung]]</f>
        <v>8.3333333335758653E-2</v>
      </c>
      <c r="K9" s="1" t="str">
        <f>MID(Outlookdaten[[#This Row],[Beginn-berechnung]],1,10)</f>
        <v>15.05.2024</v>
      </c>
      <c r="L9" s="3" t="str">
        <f>TEXT(Outlookdaten[[#This Row],[Datumsberechnung]],"MMMM")</f>
        <v>Mai</v>
      </c>
      <c r="M9" s="3" t="str">
        <f>TEXT(Outlookdaten[[#This Row],[Datumsberechnung]],"JJJJ")</f>
        <v>2024</v>
      </c>
      <c r="N9" s="3" t="str">
        <f>IFERROR(MID(Outlookdaten[[#This Row],[Betreff]],2,(SEARCH("]",Outlookdaten[[#This Row],[Betreff]]))-2),"kein Projekt")</f>
        <v>P-1080</v>
      </c>
      <c r="O9" s="4" t="str">
        <f>IFERROR(IF(SEARCH(Outlookdaten[[#Headers],[FoC]],Outlookdaten[[#This Row],[Kategorien]])&gt;0,"X","-"),"")</f>
        <v/>
      </c>
      <c r="P9" s="4" t="str">
        <f>IFERROR(IF(SEARCH(Outlookdaten[[#Headers],[Aufwand - 0.25 Tag]],Outlookdaten[[#This Row],[Kategorien]])&gt;0,"X","-"),"")</f>
        <v/>
      </c>
      <c r="Q9" s="4" t="str">
        <f>IFERROR(IF(SEARCH(Outlookdaten[[#Headers],[Aufwand - 0.5 Tag]],Outlookdaten[[#This Row],[Kategorien]])&gt;0,"X","-"),"")</f>
        <v/>
      </c>
      <c r="R9" s="4" t="str">
        <f>IFERROR(IF(SEARCH(Outlookdaten[[#Headers],[Aufwand - 0.75 Tag]],Outlookdaten[[#This Row],[Kategorien]])&gt;0,"X","-"),"")</f>
        <v>X</v>
      </c>
      <c r="S9" s="4" t="str">
        <f>IFERROR(IF(SEARCH(Outlookdaten[[#Headers],[Aufwand - 1 Tag]],Outlookdaten[[#This Row],[Kategorien]])&gt;0,"X","-"),"")</f>
        <v/>
      </c>
      <c r="T9" s="4" t="str">
        <f>IFERROR(IF(SEARCH(Outlookdaten[[#Headers],[Interne Meetings]],Outlookdaten[[#This Row],[Kategorien]])&gt;0,"X","-"),"")</f>
        <v/>
      </c>
      <c r="U9" s="4">
        <f>IF(Outlookdaten[[#This Row],[Aufwand - 1 Tag]]="X",1,IF(Outlookdaten[[#This Row],[Aufwand - 0.75 Tag]]="X",0.75,IF(Outlookdaten[[#This Row],[Aufwand - 0.5 Tag]]="X",0.5,IF(Outlookdaten[[#This Row],[Aufwand - 0.25 Tag]]="X",0.25,""))))</f>
        <v>0.75</v>
      </c>
      <c r="V9" s="4" t="str">
        <f>Outlookdaten[[#This Row],[Betreff]] &amp; CHAR(10) &amp; "Durchgeführt am " &amp; Outlookdaten[[#This Row],[Datumsberechnung]] &amp; " mit einem Aufwand von " &amp;Outlookdaten[[#This Row],[Aufwände zur Verrechnung]] &amp; "Tag(e)"</f>
        <v>[P-1080] Umstellung Gästeportal
Durchgeführt am 15.05.2024 mit einem Aufwand von 0,75Tag(e)</v>
      </c>
    </row>
  </sheetData>
  <pageMargins left="0.7" right="0.7" top="0.78740157499999996" bottom="0.78740157499999996"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0844F-FE4A-4F2F-ABB5-DD754BD1BC25}">
  <dimension ref="B1:C10"/>
  <sheetViews>
    <sheetView showGridLines="0" workbookViewId="0">
      <selection activeCell="B24" sqref="B24"/>
    </sheetView>
  </sheetViews>
  <sheetFormatPr defaultColWidth="11.42578125" defaultRowHeight="15"/>
  <cols>
    <col min="1" max="1" width="28.5703125" customWidth="1"/>
    <col min="2" max="2" width="22.7109375" bestFit="1" customWidth="1"/>
    <col min="3" max="4" width="22.42578125" bestFit="1" customWidth="1"/>
  </cols>
  <sheetData>
    <row r="1" spans="2:3" ht="97.5" customHeight="1"/>
    <row r="2" spans="2:3">
      <c r="B2" s="5" t="s">
        <v>52</v>
      </c>
      <c r="C2" t="s">
        <v>53</v>
      </c>
    </row>
    <row r="3" spans="2:3">
      <c r="B3" s="6" t="s">
        <v>54</v>
      </c>
      <c r="C3" s="7">
        <v>1</v>
      </c>
    </row>
    <row r="4" spans="2:3">
      <c r="B4" s="6" t="s">
        <v>55</v>
      </c>
      <c r="C4" s="7">
        <v>1</v>
      </c>
    </row>
    <row r="5" spans="2:3">
      <c r="B5" s="6" t="s">
        <v>56</v>
      </c>
      <c r="C5" s="7">
        <v>1.75</v>
      </c>
    </row>
    <row r="6" spans="2:3">
      <c r="B6" s="6" t="s">
        <v>57</v>
      </c>
      <c r="C6" s="7">
        <v>1</v>
      </c>
    </row>
    <row r="7" spans="2:3">
      <c r="B7" s="6" t="s">
        <v>58</v>
      </c>
      <c r="C7" s="7">
        <v>0.25</v>
      </c>
    </row>
    <row r="8" spans="2:3">
      <c r="B8" s="6" t="s">
        <v>59</v>
      </c>
      <c r="C8" s="7">
        <v>0</v>
      </c>
    </row>
    <row r="9" spans="2:3">
      <c r="B9" s="6" t="s">
        <v>60</v>
      </c>
      <c r="C9" s="7">
        <v>0.75</v>
      </c>
    </row>
    <row r="10" spans="2:3">
      <c r="B10" s="6" t="s">
        <v>61</v>
      </c>
      <c r="C10" s="7">
        <v>5.75</v>
      </c>
    </row>
  </sheetData>
  <pageMargins left="0.7" right="0.7" top="0.78740157499999996" bottom="0.78740157499999996"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24237-D7B0-4376-B93C-0F51BD0C53C4}">
  <dimension ref="B1:I11"/>
  <sheetViews>
    <sheetView showGridLines="0" tabSelected="1" workbookViewId="0">
      <selection activeCell="I3" sqref="I3"/>
    </sheetView>
  </sheetViews>
  <sheetFormatPr defaultColWidth="11.42578125" defaultRowHeight="45" customHeight="1"/>
  <cols>
    <col min="1" max="1" width="29" customWidth="1"/>
    <col min="2" max="3" width="8.85546875" bestFit="1" customWidth="1"/>
    <col min="4" max="4" width="9.42578125" bestFit="1" customWidth="1"/>
    <col min="5" max="5" width="11.7109375" bestFit="1" customWidth="1"/>
    <col min="6" max="6" width="11.28515625" bestFit="1" customWidth="1"/>
    <col min="7" max="7" width="6.85546875" bestFit="1" customWidth="1"/>
    <col min="8" max="8" width="56.85546875" bestFit="1" customWidth="1"/>
    <col min="9" max="9" width="29.7109375" style="10" bestFit="1" customWidth="1"/>
    <col min="10" max="10" width="21" bestFit="1" customWidth="1"/>
    <col min="11" max="11" width="17.85546875" bestFit="1" customWidth="1"/>
    <col min="12" max="12" width="20.28515625" bestFit="1" customWidth="1"/>
    <col min="13" max="13" width="21.140625" bestFit="1" customWidth="1"/>
    <col min="14" max="14" width="8.85546875" bestFit="1" customWidth="1"/>
    <col min="15" max="15" width="6.85546875" bestFit="1" customWidth="1"/>
    <col min="16" max="16" width="11.28515625" bestFit="1" customWidth="1"/>
    <col min="17" max="17" width="6.85546875" bestFit="1" customWidth="1"/>
    <col min="18" max="18" width="19.7109375" bestFit="1" customWidth="1"/>
    <col min="19" max="19" width="18.7109375" bestFit="1" customWidth="1"/>
    <col min="20" max="20" width="19.7109375" bestFit="1" customWidth="1"/>
    <col min="21" max="21" width="17" bestFit="1" customWidth="1"/>
    <col min="22" max="22" width="18.7109375" bestFit="1" customWidth="1"/>
    <col min="23" max="23" width="27.42578125" bestFit="1" customWidth="1"/>
    <col min="24" max="24" width="81.140625" bestFit="1" customWidth="1"/>
  </cols>
  <sheetData>
    <row r="1" spans="2:9" ht="53.25" customHeight="1">
      <c r="B1" s="12" t="s">
        <v>62</v>
      </c>
      <c r="C1" s="12"/>
      <c r="D1" s="12"/>
      <c r="E1" s="12"/>
      <c r="F1" s="12"/>
      <c r="G1" s="12"/>
      <c r="H1" s="12"/>
      <c r="I1" s="12"/>
    </row>
    <row r="2" spans="2:9" ht="15">
      <c r="B2" t="s">
        <v>12</v>
      </c>
      <c r="C2" t="s">
        <v>11</v>
      </c>
      <c r="D2" t="s">
        <v>2</v>
      </c>
      <c r="E2" t="s">
        <v>6</v>
      </c>
      <c r="F2" t="s">
        <v>13</v>
      </c>
      <c r="G2" t="s">
        <v>14</v>
      </c>
      <c r="H2" t="s">
        <v>21</v>
      </c>
      <c r="I2" s="10" t="s">
        <v>20</v>
      </c>
    </row>
    <row r="3" spans="2:9" ht="30">
      <c r="B3" t="s">
        <v>63</v>
      </c>
      <c r="C3" t="s">
        <v>64</v>
      </c>
      <c r="D3" s="8"/>
      <c r="E3" t="s">
        <v>28</v>
      </c>
      <c r="F3" t="s">
        <v>58</v>
      </c>
      <c r="G3" t="s">
        <v>65</v>
      </c>
      <c r="H3" s="9" t="s">
        <v>66</v>
      </c>
      <c r="I3" s="10">
        <v>0.25</v>
      </c>
    </row>
    <row r="4" spans="2:9" ht="30">
      <c r="B4" t="s">
        <v>63</v>
      </c>
      <c r="C4" t="s">
        <v>64</v>
      </c>
      <c r="D4" s="8"/>
      <c r="E4" t="s">
        <v>28</v>
      </c>
      <c r="F4" t="s">
        <v>55</v>
      </c>
      <c r="G4" t="s">
        <v>67</v>
      </c>
      <c r="H4" s="9" t="s">
        <v>68</v>
      </c>
      <c r="I4" s="10">
        <v>1</v>
      </c>
    </row>
    <row r="5" spans="2:9" ht="30">
      <c r="B5" t="s">
        <v>63</v>
      </c>
      <c r="C5" t="s">
        <v>64</v>
      </c>
      <c r="D5" s="8"/>
      <c r="E5" t="s">
        <v>28</v>
      </c>
      <c r="F5" t="s">
        <v>59</v>
      </c>
      <c r="G5" t="s">
        <v>65</v>
      </c>
      <c r="H5" s="9" t="s">
        <v>69</v>
      </c>
      <c r="I5" s="10" t="s">
        <v>65</v>
      </c>
    </row>
    <row r="6" spans="2:9" ht="30">
      <c r="B6" t="s">
        <v>63</v>
      </c>
      <c r="C6" t="s">
        <v>64</v>
      </c>
      <c r="D6" s="8"/>
      <c r="E6" t="s">
        <v>28</v>
      </c>
      <c r="F6" t="s">
        <v>57</v>
      </c>
      <c r="G6" t="s">
        <v>65</v>
      </c>
      <c r="H6" s="9" t="s">
        <v>70</v>
      </c>
      <c r="I6" s="10">
        <v>1</v>
      </c>
    </row>
    <row r="7" spans="2:9" ht="30">
      <c r="B7" t="s">
        <v>63</v>
      </c>
      <c r="C7" t="s">
        <v>64</v>
      </c>
      <c r="D7" s="8"/>
      <c r="E7" t="s">
        <v>28</v>
      </c>
      <c r="F7" t="s">
        <v>56</v>
      </c>
      <c r="G7" t="s">
        <v>65</v>
      </c>
      <c r="H7" s="9" t="s">
        <v>71</v>
      </c>
      <c r="I7" s="10">
        <v>0.75</v>
      </c>
    </row>
    <row r="8" spans="2:9" ht="30">
      <c r="B8" t="s">
        <v>63</v>
      </c>
      <c r="C8" t="s">
        <v>64</v>
      </c>
      <c r="D8" s="8"/>
      <c r="E8" t="s">
        <v>28</v>
      </c>
      <c r="F8" t="s">
        <v>56</v>
      </c>
      <c r="G8" t="s">
        <v>65</v>
      </c>
      <c r="H8" s="9" t="s">
        <v>72</v>
      </c>
      <c r="I8" s="10">
        <v>1</v>
      </c>
    </row>
    <row r="9" spans="2:9" ht="30">
      <c r="B9" t="s">
        <v>63</v>
      </c>
      <c r="C9" t="s">
        <v>64</v>
      </c>
      <c r="D9" s="8"/>
      <c r="E9" t="s">
        <v>28</v>
      </c>
      <c r="F9" t="s">
        <v>54</v>
      </c>
      <c r="G9" t="s">
        <v>65</v>
      </c>
      <c r="H9" s="9" t="s">
        <v>73</v>
      </c>
      <c r="I9" s="10">
        <v>1</v>
      </c>
    </row>
    <row r="10" spans="2:9" ht="30">
      <c r="B10" t="s">
        <v>63</v>
      </c>
      <c r="C10" t="s">
        <v>64</v>
      </c>
      <c r="D10" s="8"/>
      <c r="F10" t="s">
        <v>60</v>
      </c>
      <c r="G10" t="s">
        <v>65</v>
      </c>
      <c r="H10" s="9" t="s">
        <v>74</v>
      </c>
      <c r="I10" s="10">
        <v>0.75</v>
      </c>
    </row>
    <row r="11" spans="2:9" ht="15">
      <c r="B11" t="s">
        <v>75</v>
      </c>
      <c r="H11" s="9"/>
      <c r="I11" s="10">
        <f>SUBTOTAL(109,Tätigkeitsnachweise[Aufwände zur Verrechnung])</f>
        <v>5.75</v>
      </c>
    </row>
  </sheetData>
  <mergeCells count="1">
    <mergeCell ref="B1:I1"/>
  </mergeCells>
  <pageMargins left="0.7" right="0.7" top="0.78740157499999996" bottom="0.78740157499999996"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D502E-2CF5-4A5B-B01A-429DAB2F3A3F}">
  <dimension ref="A1:F3"/>
  <sheetViews>
    <sheetView workbookViewId="0">
      <selection activeCell="E4" sqref="E4"/>
    </sheetView>
  </sheetViews>
  <sheetFormatPr defaultColWidth="11.42578125" defaultRowHeight="15"/>
  <cols>
    <col min="5" max="5" width="40.85546875" customWidth="1"/>
  </cols>
  <sheetData>
    <row r="1" spans="1:6">
      <c r="A1" t="s">
        <v>76</v>
      </c>
      <c r="B1" t="s">
        <v>0</v>
      </c>
      <c r="C1" t="s">
        <v>77</v>
      </c>
      <c r="D1" t="s">
        <v>78</v>
      </c>
      <c r="E1" t="s">
        <v>5</v>
      </c>
      <c r="F1" t="s">
        <v>6</v>
      </c>
    </row>
    <row r="2" spans="1:6">
      <c r="A2" t="s">
        <v>79</v>
      </c>
      <c r="B2" t="s">
        <v>80</v>
      </c>
      <c r="C2" s="11">
        <v>0.68263888888888891</v>
      </c>
      <c r="D2" t="s">
        <v>81</v>
      </c>
      <c r="E2" t="s">
        <v>18</v>
      </c>
      <c r="F2" t="s">
        <v>82</v>
      </c>
    </row>
    <row r="3" spans="1:6">
      <c r="A3" t="s">
        <v>79</v>
      </c>
      <c r="B3" t="s">
        <v>83</v>
      </c>
      <c r="C3" t="s">
        <v>84</v>
      </c>
      <c r="D3" t="s">
        <v>81</v>
      </c>
      <c r="E3" t="s">
        <v>85</v>
      </c>
      <c r="F3" t="s">
        <v>82</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7 e 2 0 f 9 f 4 - 6 6 5 d - 4 4 2 6 - 8 a 9 8 - 2 2 e c 2 e a f 7 e 3 9 "   x m l n s = " h t t p : / / s c h e m a s . m i c r o s o f t . c o m / D a t a M a s h u p " > A A A A A K 8 E A A B Q S w M E F A A C A A g A a I K v W A 3 2 Q s S l A A A A 9 g A A A B I A H A B D b 2 5 m a W c v U G F j a 2 F n Z S 5 4 b W w g o h g A K K A U A A A A A A A A A A A A A A A A A A A A A A A A A A A A h Y 8 x D o I w G I W v Q r r T l h o T Q n 7 K o G 6 S m J g Y 1 6 Z U a I B i a L H c z c E j e Q U x i r o 5 v u 9 9 w 3 v 3 6 w 2 y s W 2 C i + q t 7 k y K I k x R o I z s C m 3 K F A 3 u F M Y o 4 7 A T s h a l C i b Z 2 G S 0 R Y o q 5 8 4 J I d 5 7 7 B e 4 6 0 v C K I 3 I M d / u Z a V a g T 6 y / i + H 2 l g n j F S I w + E 1 h j M c s R i z J c M U y A w h 1 + Y r s G n v s / 2 B s B o a N / S K F y p c b 4 D M E c j 7 A 3 8 A U E s D B B Q A A g A I A G i C r 1 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o g q 9 Y 4 l 3 V M a g B A A B o B A A A E w A c A E Z v c m 1 1 b G F z L 1 N l Y 3 R p b 2 4 x L m 0 g o h g A K K A U A A A A A A A A A A A A A A A A A A A A A A A A A A A A v V J N T x s x E L 1 H y n 8 Y m U s i h Y h F q j g g D j Q N C B C E N q v 2 g D g 4 2 d m N y e 4 Y j W 0 + G u X f 8 E / 4 Y x 1 n F Y g g A V W V u p e x 3 4 z f m z e z D s f e W I J h H Z P 9 Z q P Z c B P N m E H 6 / O R N M U X j H e n x 5 B 6 N Q z i A E n 2 z A f J 9 D 1 i W E e k / j L H s 9 g I z k v 9 l e T q y d t p q z 6 4 u d I U H a h B 8 K U C m P Z K 6 n l / 1 L M n J X 3 d q m i 1 1 j M 9 P l C F 7 Z E g f b 5 V Q p n p U Y j d l T S 6 3 X P V s G S q S H L p W L d u Z z d R X L A y R 6 o C X B E T + + b z 9 w t o n n y O L F A x v d R m 1 X 3 h / Y G X v s C Z 1 r f c N d C K 3 Z 8 x z I V c D 9 j H 0 p S L G I b K R 9 m M Z q D M R L W w E 4 q 1 u a H u E j O M J B S q W 7 5 Y Q L p i + 6 S B C G T p I k S t D r g Z 9 q N z K 0 x U r F x h A U 4 G W M 6 F Y a 0 h S y K + O 3 p s X T 6 d 6 w l H q 3 J L 2 r / 3 G 0 w n B I J I v 8 p d s b 3 C 6 q D i y v R g O Q 3 6 v K Y N t 2 O n u f h H R 4 i 2 6 F t x b g y Z L 6 E S 6 Y 0 I 4 R / S G C r c s W 6 w C f g e G n 8 i r g 1 z z P 8 o A H 7 z 6 a O n J 5 q 1 v m q p M 6 r / 4 / X z B y d 9 s O P m 3 F W + c 7 o d r m b e b D U O f 2 t j / A 1 B L A Q I t A B Q A A g A I A G i C r 1 g N 9 k L E p Q A A A P Y A A A A S A A A A A A A A A A A A A A A A A A A A A A B D b 2 5 m a W c v U G F j a 2 F n Z S 5 4 b W x Q S w E C L Q A U A A I A C A B o g q 9 Y D 8 r p q 6 Q A A A D p A A A A E w A A A A A A A A A A A A A A A A D x A A A A W 0 N v b n R l b n R f V H l w Z X N d L n h t b F B L A Q I t A B Q A A g A I A G i C r 1 j i X d U x q A E A A G g E A A A T A A A A A A A A A A A A A A A A A O I B A A B G b 3 J t d W x h c y 9 T Z W N 0 a W 9 u M S 5 t U E s F B g A A A A A D A A M A w g A A A N c 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c Q A A A A A A A A N R A 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Q l Q z M l Q T R 0 a W d r Z W l 0 c 2 5 h Y 2 h 3 Z W l z Z T 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R d W V y e U l E I i B W Y W x 1 Z T 0 i c z Y x O G E z M D l l L W Q w M T M t N D B h N i 0 5 N z Z m L T l h Z j B j N m R i Y 2 J j Y i I g L z 4 8 R W 5 0 c n k g V H l w Z T 0 i T m F 2 a W d h d G l v b l N 0 Z X B O Y W 1 l I i B W Y W x 1 Z T 0 i c 0 5 h d m l n Y X R p b 2 4 i I C 8 + P E V u d H J 5 I F R 5 c G U 9 I k 5 h b W V V c G R h d G V k Q W Z 0 Z X J G a W x s I i B W Y W x 1 Z T 0 i b D A i I C 8 + P E V u d H J 5 I F R 5 c G U 9 I l J l c 3 V s d F R 5 c G U i I F Z h b H V l P S J z V G F i b G U i I C 8 + P E V u d H J 5 I F R 5 c G U 9 I k J 1 Z m Z l c k 5 l e H R S Z W Z y Z X N o I i B W Y W x 1 Z T 0 i b D E i I C 8 + P E V u d H J 5 I F R 5 c G U 9 I k Z p b G x U Y X J n Z X Q i I F Z h b H V l P S J z V M O k d G l n a 2 V p d H N u Y W N o d 2 V p c 2 U i I C 8 + P E V u d H J 5 I F R 5 c G U 9 I k Z p b G x l Z E N v b X B s Z X R l U m V z d W x 0 V G 9 X b 3 J r c 2 h l Z X Q i I F Z h b H V l P S J s M S I g L z 4 8 R W 5 0 c n k g V H l w Z T 0 i R m l s b F N 0 Y X R 1 c y I g V m F s d W U 9 I n N D b 2 1 w b G V 0 Z S I g L z 4 8 R W 5 0 c n k g V H l w Z T 0 i R m l s b E N v b H V t b k 5 h b W V z I i B W Y W x 1 Z T 0 i c 1 s m c X V v d D t K Y W h y J n F 1 b 3 Q 7 L C Z x d W 9 0 O 0 1 v b m F 0 J n F 1 b 3 Q 7 L C Z x d W 9 0 O 0 J l Z 2 l u b i Z x d W 9 0 O y w m c X V v d D t J b i B P c m R u Z X I m c X V v d D s s J n F 1 b 3 Q 7 U H J v a m V r d C Z x d W 9 0 O y w m c X V v d D t G b 0 M m c X V v d D s s J n F 1 b 3 Q 7 V M O k d G l n a 2 V p d H N u Y W N o d 2 V p c y B U Z X h 0 J n F 1 b 3 Q 7 L C Z x d W 9 0 O 0 F 1 Z n f D p G 5 k Z S B 6 d X I g V m V y c m V j a G 5 1 b m c m c X V v d D t d I i A v P j x F b n R y e S B U e X B l P S J G a W x s Q 2 9 s d W 1 u V H l w Z X M i I F Z h b H V l P S J z Q U F B S k F B Q U F B Q U E 9 I i A v P j x F b n R y e S B U e X B l P S J G a W x s T G F z d F V w Z G F 0 Z W Q i I F Z h b H V l P S J k M j A y N C 0 w N S 0 x N V Q x N D o x O T o x N i 4 x N D U x M j A 4 W i I g L z 4 8 R W 5 0 c n k g V H l w Z T 0 i R m l s b E V y c m 9 y Q 2 9 1 b n Q i I F Z h b H V l P S J s O C I g L z 4 8 R W 5 0 c n k g V H l w Z T 0 i R m l s b E V y c m 9 y Q 2 9 k Z S I g V m F s d W U 9 I n N V b m t u b 3 d u I i A v P j x F b n R y e S B U e X B l P S J G a W x s Q 2 9 1 b n Q i I F Z h b H V l P S J s O C I g L z 4 8 R W 5 0 c n k g V H l w Z T 0 i Q W R k Z W R U b 0 R h d G F N b 2 R l b C I g V m F s d W U 9 I m w w I i A v P j x F b n R y e S B U e X B l P S J S Z W x h d G l v b n N o a X B J b m Z v Q 2 9 u d G F p b m V y I i B W Y W x 1 Z T 0 i c 3 s m c X V v d D t j b 2 x 1 b W 5 D b 3 V u d C Z x d W 9 0 O z o 4 L C Z x d W 9 0 O 2 t l e U N v b H V t b k 5 h b W V z J n F 1 b 3 Q 7 O l t d L C Z x d W 9 0 O 3 F 1 Z X J 5 U m V s Y X R p b 2 5 z a G l w c y Z x d W 9 0 O z p b X S w m c X V v d D t j b 2 x 1 b W 5 J Z G V u d G l 0 a W V z J n F 1 b 3 Q 7 O l s m c X V v d D t T Z W N 0 a W 9 u M S 9 U w 6 R 0 a W d r Z W l 0 c 2 5 h Y 2 h 3 Z W l z Z S 9 B d X R v U m V t b 3 Z l Z E N v b H V t b n M x L n t K Y W h y L D B 9 J n F 1 b 3 Q 7 L C Z x d W 9 0 O 1 N l Y 3 R p b 2 4 x L 1 T D p H R p Z 2 t l a X R z b m F j a H d l a X N l L 0 F 1 d G 9 S Z W 1 v d m V k Q 2 9 s d W 1 u c z E u e 0 1 v b m F 0 L D F 9 J n F 1 b 3 Q 7 L C Z x d W 9 0 O 1 N l Y 3 R p b 2 4 x L 1 T D p H R p Z 2 t l a X R z b m F j a H d l a X N l L 0 F 1 d G 9 S Z W 1 v d m V k Q 2 9 s d W 1 u c z E u e 0 J l Z 2 l u b i w y f S Z x d W 9 0 O y w m c X V v d D t T Z W N 0 a W 9 u M S 9 U w 6 R 0 a W d r Z W l 0 c 2 5 h Y 2 h 3 Z W l z Z S 9 B d X R v U m V t b 3 Z l Z E N v b H V t b n M x L n t J b i B P c m R u Z X I s M 3 0 m c X V v d D s s J n F 1 b 3 Q 7 U 2 V j d G l v b j E v V M O k d G l n a 2 V p d H N u Y W N o d 2 V p c 2 U v Q X V 0 b 1 J l b W 9 2 Z W R D b 2 x 1 b W 5 z M S 5 7 U H J v a m V r d C w 0 f S Z x d W 9 0 O y w m c X V v d D t T Z W N 0 a W 9 u M S 9 U w 6 R 0 a W d r Z W l 0 c 2 5 h Y 2 h 3 Z W l z Z S 9 B d X R v U m V t b 3 Z l Z E N v b H V t b n M x L n t G b 0 M s N X 0 m c X V v d D s s J n F 1 b 3 Q 7 U 2 V j d G l v b j E v V M O k d G l n a 2 V p d H N u Y W N o d 2 V p c 2 U v Q X V 0 b 1 J l b W 9 2 Z W R D b 2 x 1 b W 5 z M S 5 7 V M O k d G l n a 2 V p d H N u Y W N o d 2 V p c y B U Z X h 0 L D Z 9 J n F 1 b 3 Q 7 L C Z x d W 9 0 O 1 N l Y 3 R p b 2 4 x L 1 T D p H R p Z 2 t l a X R z b m F j a H d l a X N l L 0 F 1 d G 9 S Z W 1 v d m V k Q 2 9 s d W 1 u c z E u e 0 F 1 Z n f D p G 5 k Z S B 6 d X I g V m V y c m V j a G 5 1 b m c s N 3 0 m c X V v d D t d L C Z x d W 9 0 O 0 N v b H V t b k N v d W 5 0 J n F 1 b 3 Q 7 O j g s J n F 1 b 3 Q 7 S 2 V 5 Q 2 9 s d W 1 u T m F t Z X M m c X V v d D s 6 W 1 0 s J n F 1 b 3 Q 7 Q 2 9 s d W 1 u S W R l b n R p d G l l c y Z x d W 9 0 O z p b J n F 1 b 3 Q 7 U 2 V j d G l v b j E v V M O k d G l n a 2 V p d H N u Y W N o d 2 V p c 2 U v Q X V 0 b 1 J l b W 9 2 Z W R D b 2 x 1 b W 5 z M S 5 7 S m F o c i w w f S Z x d W 9 0 O y w m c X V v d D t T Z W N 0 a W 9 u M S 9 U w 6 R 0 a W d r Z W l 0 c 2 5 h Y 2 h 3 Z W l z Z S 9 B d X R v U m V t b 3 Z l Z E N v b H V t b n M x L n t N b 2 5 h d C w x f S Z x d W 9 0 O y w m c X V v d D t T Z W N 0 a W 9 u M S 9 U w 6 R 0 a W d r Z W l 0 c 2 5 h Y 2 h 3 Z W l z Z S 9 B d X R v U m V t b 3 Z l Z E N v b H V t b n M x L n t C Z W d p b m 4 s M n 0 m c X V v d D s s J n F 1 b 3 Q 7 U 2 V j d G l v b j E v V M O k d G l n a 2 V p d H N u Y W N o d 2 V p c 2 U v Q X V 0 b 1 J l b W 9 2 Z W R D b 2 x 1 b W 5 z M S 5 7 S W 4 g T 3 J k b m V y L D N 9 J n F 1 b 3 Q 7 L C Z x d W 9 0 O 1 N l Y 3 R p b 2 4 x L 1 T D p H R p Z 2 t l a X R z b m F j a H d l a X N l L 0 F 1 d G 9 S Z W 1 v d m V k Q 2 9 s d W 1 u c z E u e 1 B y b 2 p l a 3 Q s N H 0 m c X V v d D s s J n F 1 b 3 Q 7 U 2 V j d G l v b j E v V M O k d G l n a 2 V p d H N u Y W N o d 2 V p c 2 U v Q X V 0 b 1 J l b W 9 2 Z W R D b 2 x 1 b W 5 z M S 5 7 R m 9 D L D V 9 J n F 1 b 3 Q 7 L C Z x d W 9 0 O 1 N l Y 3 R p b 2 4 x L 1 T D p H R p Z 2 t l a X R z b m F j a H d l a X N l L 0 F 1 d G 9 S Z W 1 v d m V k Q 2 9 s d W 1 u c z E u e 1 T D p H R p Z 2 t l a X R z b m F j a H d l a X M g V G V 4 d C w 2 f S Z x d W 9 0 O y w m c X V v d D t T Z W N 0 a W 9 u M S 9 U w 6 R 0 a W d r Z W l 0 c 2 5 h Y 2 h 3 Z W l z Z S 9 B d X R v U m V t b 3 Z l Z E N v b H V t b n M x L n t B d W Z 3 w 6 R u Z G U g e n V y I F Z l c n J l Y 2 h u d W 5 n L D d 9 J n F 1 b 3 Q 7 X S w m c X V v d D t S Z W x h d G l v b n N o a X B J b m Z v J n F 1 b 3 Q 7 O l t d f S I g L z 4 8 L 1 N 0 Y W J s Z U V u d H J p Z X M + P C 9 J d G V t P j x J d G V t P j x J d G V t T G 9 j Y X R p b 2 4 + P E l 0 Z W 1 U e X B l P k Z v c m 1 1 b G E 8 L 0 l 0 Z W 1 U e X B l P j x J d G V t U G F 0 a D 5 T Z W N 0 a W 9 u M S 9 U J U M z J U E 0 d G l n a 2 V p d H N u Y W N o d 2 V p c 2 U v U X V l b G x l P C 9 J d G V t U G F 0 a D 4 8 L 0 l 0 Z W 1 M b 2 N h d G l v b j 4 8 U 3 R h Y m x l R W 5 0 c m l l c y A v P j w v S X R l b T 4 8 S X R l b T 4 8 S X R l b U x v Y 2 F 0 a W 9 u P j x J d G V t V H l w Z T 5 G b 3 J t d W x h P C 9 J d G V t V H l w Z T 4 8 S X R l b V B h d G g + U 2 V j d G l v b j E v V C V D M y V B N H R p Z 2 t l a X R z b m F j a H d l a X N l L 0 d l J U M z J U E 0 b m R l c n R l c i U y M F R 5 c D w v S X R l b V B h d G g + P C 9 J d G V t T G 9 j Y X R p b 2 4 + P F N 0 Y W J s Z U V u d H J p Z X M g L z 4 8 L 0 l 0 Z W 0 + P E l 0 Z W 0 + P E l 0 Z W 1 M b 2 N h d G l v b j 4 8 S X R l b V R 5 c G U + R m 9 y b X V s Y T w v S X R l b V R 5 c G U + P E l 0 Z W 1 Q Y X R o P l N l Y 3 R p b 2 4 x L 1 Q l Q z M l Q T R 0 a W d r Z W l 0 c 2 5 h Y 2 h 3 Z W l z Z S 9 F b n R m Z X J u d G U l M j B T c G F s d G V u P C 9 J d G V t U G F 0 a D 4 8 L 0 l 0 Z W 1 M b 2 N h d G l v b j 4 8 U 3 R h Y m x l R W 5 0 c m l l c y A v P j w v S X R l b T 4 8 S X R l b T 4 8 S X R l b U x v Y 2 F 0 a W 9 u P j x J d G V t V H l w Z T 5 G b 3 J t d W x h P C 9 J d G V t V H l w Z T 4 8 S X R l b V B h d G g + U 2 V j d G l v b j E v V C V D M y V B N H R p Z 2 t l a X R z b m F j a H d l a X N l L 0 5 l d S U y M G F u Z 2 V v c m R u Z X R l J T I w U 3 B h b H R l b j w v S X R l b V B h d G g + P C 9 J d G V t T G 9 j Y X R p b 2 4 + P F N 0 Y W J s Z U V u d H J p Z X M g L z 4 8 L 0 l 0 Z W 0 + P E l 0 Z W 0 + P E l 0 Z W 1 M b 2 N h d G l v b j 4 8 S X R l b V R 5 c G U + R m 9 y b X V s Y T w v S X R l b V R 5 c G U + P E l 0 Z W 1 Q Y X R o P l N l Y 3 R p b 2 4 x L 1 Q l Q z M l Q T R 0 a W d r Z W l 0 c 2 5 h Y 2 h 3 Z W l z Z S 9 F b n R m Z X J u d G U l M j B T c G F s d G V u M T w v S X R l b V B h d G g + P C 9 J d G V t T G 9 j Y X R p b 2 4 + P F N 0 Y W J s Z U V u d H J p Z X M g L z 4 8 L 0 l 0 Z W 0 + P E l 0 Z W 0 + P E l 0 Z W 1 M b 2 N h d G l v b j 4 8 S X R l b V R 5 c G U + R m 9 y b X V s Y T w v S X R l b V R 5 c G U + P E l 0 Z W 1 Q Y X R o P l N l Y 3 R p b 2 4 x L 1 Q l Q z M l Q T R 0 a W d r Z W l 0 c 2 5 h Y 2 h 3 Z W l z Z S 9 O Z X U l M j B h b m d l b 3 J k b m V 0 Z S U y M F N w Y W x 0 Z W 4 x P C 9 J d G V t U G F 0 a D 4 8 L 0 l 0 Z W 1 M b 2 N h d G l v b j 4 8 U 3 R h Y m x l R W 5 0 c m l l c y A v P j w v S X R l b T 4 8 L 0 l 0 Z W 1 z P j w v T G 9 j Y W x Q Y W N r Y W d l T W V 0 Y W R h d G F G a W x l P h Y A A A B Q S w U G A A A A A A A A A A A A A A A A A A A A A A A A J g E A A A E A A A D Q j J 3 f A R X R E Y x 6 A M B P w p f r A Q A A A P + u 2 O L M B G l E p U y + A M N c 6 I M A A A A A A g A A A A A A E G Y A A A A B A A A g A A A A F l G m V C y c Y / d f / h W j q 6 U k o e P z 6 f H 3 k i t i + 2 G S F u H A z M o A A A A A D o A A A A A C A A A g A A A A P j W / 4 K P J L Z 0 N p g e a 9 I D o 8 h U A A / B 6 0 X j R D A e h 9 K p h x D R Q A A A A t r W k H U z I d Y M 5 a F M e 2 + v h + 6 s E s m 5 5 H k A R 8 K + K 3 7 b r 3 j 2 w E n 4 T i / R 0 b E u A e g L R A j z E z Q 6 f t X 1 h d x h M i W R t 8 + E D D D k W z R Y D Z N m t 4 G 2 8 3 N N K Z 5 N A A A A A B f L n x b k 2 z h 1 G X r C F v c o p i 2 / T 5 i 5 b r P n A 0 l u a 0 f Q p 9 d t O A x k p h p 4 g 7 b b N z 8 Z N 2 s Z R W I E M D U X h I o E j 7 a Q a / Y r h d w = = < / D a t a M a s h u p > 
</file>

<file path=customXml/itemProps1.xml><?xml version="1.0" encoding="utf-8"?>
<ds:datastoreItem xmlns:ds="http://schemas.openxmlformats.org/officeDocument/2006/customXml" ds:itemID="{3DF5A7B8-AFA1-4F67-9D46-B9D2C24B753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Fred MachtAlles</dc:creator>
  <cp:keywords/>
  <dc:description/>
  <cp:lastModifiedBy/>
  <cp:revision/>
  <dcterms:created xsi:type="dcterms:W3CDTF">2024-05-15T04:12:42Z</dcterms:created>
  <dcterms:modified xsi:type="dcterms:W3CDTF">2024-07-04T06:06:13Z</dcterms:modified>
  <cp:category/>
  <cp:contentStatus/>
</cp:coreProperties>
</file>